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HI FRESITAS 2020\BANCO_OFERENTES_2020\"/>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9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<sst xmlns="http://schemas.openxmlformats.org/spreadsheetml/2006/main" count="5122" uniqueCount="2823">
  <si>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</si>
  <si>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</si>
  <si>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</si>
  <si>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</si>
  <si>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</si>
  <si>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</si>
  <si>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</si>
  <si>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</si>
  <si>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</si>
  <si>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</si>
  <si>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</si>
  <si>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</si>
  <si>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</si>
  <si>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</si>
  <si>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</si>
  <si>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</si>
  <si>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</si>
  <si>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</si>
  <si>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</si>
  <si>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</si>
  <si>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</si>
  <si>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</si>
  <si>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</si>
  <si>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</si>
  <si>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</si>
  <si>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</si>
  <si>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</si>
  <si>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</si>
  <si>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</si>
  <si>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</si>
  <si>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</si>
  <si>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</si>
  <si>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</si>
  <si>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</si>
  <si>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</si>
  <si>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</si>
  <si>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</si>
  <si>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</si>
  <si>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</si>
  <si>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</si>
  <si>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</si>
  <si>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</si>
  <si>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</si>
  <si>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</si>
  <si>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</si>
  <si>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</si>
  <si>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</si>
  <si>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</si>
  <si>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</si>
  <si>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</si>
  <si>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</si>
  <si>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</si>
  <si>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</si>
  <si>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</si>
  <si>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</si>
  <si>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</si>
  <si>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</si>
  <si>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</si>
  <si>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</si>
  <si>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</si>
  <si>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</si>
  <si>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</si>
  <si>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</si>
  <si>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</si>
  <si>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</si>
  <si>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</si>
  <si>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</si>
  <si>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</si>
  <si>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</si>
  <si>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</si>
  <si>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</si>
  <si>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</si>
  <si>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</si>
  <si>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</si>
  <si>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</si>
  <si>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</si>
  <si>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</si>
  <si>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</si>
  <si>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</si>
  <si>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</si>
  <si>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</si>
  <si>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</si>
  <si>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</si>
  <si>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</si>
  <si>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</si>
  <si>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</si>
  <si>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</si>
  <si>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</si>
  <si>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</si>
  <si>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</si>
  <si>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</si>
  <si>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</si>
  <si>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</si>
  <si>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</si>
  <si>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</si>
  <si>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</si>
  <si>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</si>
  <si>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</si>
  <si>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</si>
  <si>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</si>
  <si>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</si>
  <si>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</si>
  <si>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</si>
  <si>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</si>
  <si>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</si>
  <si>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</si>
  <si>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</si>
  <si>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</si>
  <si>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</si>
  <si>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</si>
  <si>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</si>
  <si>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</si>
  <si>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</si>
  <si>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</si>
  <si>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</si>
  <si>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</si>
  <si>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</si>
  <si>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</si>
  <si>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</si>
  <si>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</si>
  <si>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</si>
  <si>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</si>
  <si>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</si>
  <si>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</si>
  <si>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</si>
  <si>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</si>
  <si>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</si>
  <si>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</si>
  <si>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</si>
  <si>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</si>
  <si>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</si>
  <si>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</si>
  <si>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</si>
  <si>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</si>
  <si>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</si>
  <si>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</si>
  <si>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</si>
  <si>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</si>
  <si>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</si>
  <si>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</si>
  <si>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</si>
  <si>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</si>
  <si>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</si>
  <si>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</si>
  <si>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</si>
  <si>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</si>
  <si>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</si>
  <si>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</si>
  <si>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</si>
  <si>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</si>
  <si>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</si>
  <si>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</si>
  <si>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</si>
  <si>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</si>
  <si>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</si>
  <si>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</si>
  <si>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</si>
  <si>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</si>
  <si>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</si>
  <si>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</si>
  <si>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</si>
  <si>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</si>
  <si>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</si>
  <si>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</si>
  <si>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</si>
  <si>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</si>
  <si>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</si>
  <si>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</si>
  <si>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</si>
  <si>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</si>
  <si>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</si>
  <si>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</si>
  <si>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</si>
  <si>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</si>
  <si>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</si>
  <si>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</si>
  <si>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</si>
  <si>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</si>
  <si>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</si>
  <si>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</si>
  <si>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</si>
  <si>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</si>
  <si>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</si>
  <si>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</si>
  <si>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</si>
  <si>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</si>
  <si>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</si>
  <si>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</si>
  <si>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</si>
  <si>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</si>
  <si>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</si>
  <si>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</si>
  <si>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</si>
  <si>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</si>
  <si>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</si>
  <si>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</si>
  <si>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</si>
  <si>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</si>
  <si>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</si>
  <si>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</si>
  <si>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</si>
  <si>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</si>
  <si>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</si>
  <si>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</si>
  <si>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</si>
  <si>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</si>
  <si>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</si>
  <si>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</si>
  <si>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</si>
  <si>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</si>
  <si>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</si>
  <si>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</si>
  <si>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</si>
  <si>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</si>
  <si>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</si>
  <si>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</si>
  <si>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</si>
  <si>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</si>
  <si>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</si>
  <si>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</si>
  <si>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</si>
  <si>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</si>
  <si>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</si>
  <si>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</si>
  <si>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</si>
  <si>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</si>
  <si>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</si>
  <si>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</si>
  <si>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</si>
  <si>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</si>
  <si>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</si>
  <si>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</si>
  <si>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</si>
  <si>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</si>
  <si>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</si>
  <si>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</si>
  <si>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</si>
  <si>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</si>
  <si>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</si>
  <si>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</si>
  <si>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</si>
  <si>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</si>
  <si>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</si>
  <si>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</si>
  <si>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</si>
  <si>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</si>
  <si>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</si>
  <si>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</si>
  <si>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</si>
  <si>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</si>
  <si>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</si>
  <si>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</si>
  <si>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</si>
  <si>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</si>
  <si>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</si>
  <si>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</si>
  <si>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</si>
  <si>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</si>
  <si>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</si>
  <si>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</si>
  <si>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</si>
  <si>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</si>
  <si>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</si>
  <si>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</si>
  <si>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</si>
  <si>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</si>
  <si>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</si>
  <si>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</si>
  <si>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</si>
  <si>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</si>
  <si>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</si>
  <si>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</si>
  <si>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</si>
  <si>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</si>
  <si>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</si>
  <si>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</si>
  <si>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</si>
  <si>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</si>
  <si>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</si>
  <si>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</si>
  <si>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</si>
  <si>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</si>
  <si>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</si>
  <si>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</si>
  <si>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</si>
  <si>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</si>
  <si>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</si>
  <si>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</si>
  <si>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</si>
  <si>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</si>
  <si>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</si>
  <si>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</si>
  <si>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</si>
  <si>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</si>
  <si>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</si>
  <si>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</si>
  <si>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</si>
  <si>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</si>
  <si>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</si>
  <si>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</si>
  <si>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</si>
  <si>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</si>
  <si>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</si>
  <si>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</si>
  <si>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</si>
  <si>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</si>
  <si>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</si>
  <si>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</si>
  <si>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</si>
  <si>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</si>
  <si>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</si>
  <si>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</si>
  <si>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</si>
  <si>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</si>
  <si>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</si>
  <si>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</si>
  <si>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</si>
  <si>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</si>
  <si>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</si>
  <si>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</si>
  <si>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</si>
  <si>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</si>
  <si>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</si>
  <si>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</si>
  <si>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</si>
  <si>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</si>
  <si>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</si>
  <si>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</si>
  <si>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</si>
  <si>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</si>
  <si>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</si>
  <si>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</si>
  <si>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</si>
  <si>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</si>
  <si>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</si>
  <si>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</si>
  <si>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</si>
  <si>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</si>
  <si>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</si>
  <si>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</si>
  <si>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</si>
  <si>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</si>
  <si>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</si>
  <si>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</si>
  <si>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</si>
  <si>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</si>
  <si>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</si>
  <si>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</si>
  <si>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</si>
  <si>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</si>
  <si>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</si>
  <si>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</si>
  <si>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</si>
  <si>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</si>
  <si>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</si>
  <si>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</si>
  <si>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</si>
  <si>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</si>
  <si>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</si>
  <si>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</si>
  <si>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</si>
  <si>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</si>
  <si>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</si>
  <si>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</si>
  <si>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</si>
  <si>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</si>
  <si>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</si>
  <si>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</si>
  <si>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</si>
  <si>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</si>
  <si>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</si>
  <si>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</si>
  <si>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</si>
  <si>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</si>
  <si>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</si>
  <si>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</si>
  <si>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</si>
  <si>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</si>
  <si>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</si>
  <si>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</si>
  <si>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</si>
  <si>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</si>
  <si>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</si>
  <si>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</si>
  <si>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</si>
  <si>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</si>
  <si>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</si>
  <si>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</si>
  <si>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</si>
  <si>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</si>
  <si>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</si>
  <si>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</si>
  <si>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</si>
  <si>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</si>
  <si>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</si>
  <si>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</si>
  <si>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</si>
  <si>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</si>
  <si>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</si>
  <si>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</si>
  <si>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</si>
  <si>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</si>
  <si>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</si>
  <si>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</si>
  <si>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</si>
  <si>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</si>
  <si>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</si>
  <si>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</si>
  <si>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</si>
  <si>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</si>
  <si>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</si>
  <si>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</si>
  <si>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</si>
  <si>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</si>
  <si>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</si>
  <si>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</si>
  <si>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</si>
  <si>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</si>
  <si>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</si>
  <si>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</si>
  <si>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</si>
  <si>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</si>
  <si>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</si>
  <si>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</si>
  <si>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</si>
  <si>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</si>
  <si>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</si>
  <si>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</si>
  <si>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</si>
  <si>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</si>
  <si>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</si>
  <si>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</si>
  <si>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</si>
  <si>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</si>
  <si>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</si>
  <si>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</si>
  <si>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</si>
  <si>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</si>
  <si>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</si>
  <si>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</si>
  <si>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</si>
  <si>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</si>
  <si>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</si>
  <si>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</si>
  <si>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</si>
  <si>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</si>
  <si>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</si>
  <si>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</si>
  <si>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</si>
  <si>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</si>
  <si>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</si>
  <si>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</si>
  <si>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</si>
  <si>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</si>
  <si>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</si>
  <si>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</si>
  <si>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</si>
  <si>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</si>
  <si>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</si>
  <si>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</si>
  <si>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</si>
  <si>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</si>
  <si>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</si>
  <si>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</si>
  <si>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</si>
  <si>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</si>
  <si>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</si>
  <si>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</si>
  <si>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</si>
  <si>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</si>
  <si>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</si>
  <si>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</si>
  <si>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</si>
  <si>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</si>
  <si>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</si>
  <si>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</si>
  <si>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</si>
  <si>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</si>
  <si>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</si>
  <si>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</si>
  <si>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</si>
  <si>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</si>
  <si>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</si>
  <si>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</si>
  <si>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</si>
  <si>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</si>
  <si>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</si>
  <si>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</si>
  <si>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</si>
  <si>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</si>
  <si>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</si>
  <si>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</si>
  <si>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</si>
  <si>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</si>
  <si>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</si>
  <si>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</si>
  <si>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</si>
  <si>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</si>
  <si>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</si>
  <si>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</si>
  <si>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</si>
  <si>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</si>
  <si>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</si>
  <si>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</si>
  <si>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</si>
  <si>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</si>
  <si>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</si>
  <si>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</si>
  <si>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</si>
  <si>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</si>
  <si>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</si>
  <si>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</si>
  <si>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</si>
  <si>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</si>
  <si>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</si>
  <si>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</si>
  <si>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</si>
  <si>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</si>
  <si>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</si>
  <si>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</si>
  <si>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</si>
  <si>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</si>
  <si>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</si>
  <si>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</si>
  <si>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</si>
  <si>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</si>
  <si>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</si>
  <si>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</si>
  <si>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</si>
  <si>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</si>
  <si>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</si>
  <si>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</si>
  <si>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</si>
  <si>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</si>
  <si>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</si>
  <si>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</si>
  <si>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</si>
  <si>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</si>
  <si>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</si>
  <si>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</si>
  <si>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</si>
  <si>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</si>
  <si>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</si>
  <si>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</si>
  <si>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</si>
  <si>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</si>
  <si>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</si>
  <si>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</si>
  <si>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</si>
  <si>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</si>
  <si>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</si>
  <si>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</si>
  <si>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</si>
  <si>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</si>
  <si>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</si>
  <si>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</si>
  <si>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</si>
  <si>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</si>
  <si>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</si>
  <si>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</si>
  <si>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</si>
  <si>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</si>
  <si>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</si>
  <si>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</si>
  <si>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</si>
  <si>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</si>
  <si>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</si>
  <si>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</si>
  <si>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</si>
  <si>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</si>
  <si>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</si>
  <si>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</si>
  <si>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</si>
  <si>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</si>
  <si>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</si>
  <si>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</si>
  <si>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</si>
  <si>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</si>
  <si>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</si>
  <si>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</si>
  <si>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</si>
  <si>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</si>
  <si>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</si>
  <si>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</si>
  <si>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</si>
  <si>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</si>
  <si>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</si>
  <si>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</si>
  <si>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</si>
  <si>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</si>
  <si>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</si>
  <si>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</si>
  <si>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</si>
  <si>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</si>
  <si>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</si>
  <si>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</si>
  <si>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</si>
  <si>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</si>
  <si>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</si>
  <si>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</si>
  <si>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</si>
  <si>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</si>
  <si>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</si>
  <si>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</si>
  <si>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</si>
  <si>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</si>
  <si>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</si>
  <si>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</si>
  <si>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</si>
  <si>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</si>
  <si>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</si>
  <si>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</si>
  <si>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</si>
  <si>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</si>
  <si>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</si>
  <si>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</si>
  <si>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</si>
  <si>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</si>
  <si>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</si>
  <si>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</si>
  <si>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</si>
  <si>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</si>
  <si>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</si>
  <si>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</si>
  <si>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</si>
  <si>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</si>
  <si>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</si>
  <si>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</si>
  <si>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</si>
  <si>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</si>
  <si>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</si>
  <si>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</si>
  <si>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</si>
  <si>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</si>
  <si>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</si>
  <si>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</si>
  <si>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</si>
  <si>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</si>
  <si>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</si>
  <si>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</si>
  <si>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</si>
  <si>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</si>
  <si>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</si>
  <si>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</si>
  <si>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</si>
  <si>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</si>
  <si>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</si>
  <si>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</si>
  <si>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</si>
  <si>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</si>
  <si>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</si>
  <si>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</si>
  <si>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</si>
  <si>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</si>
  <si>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</si>
  <si>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</si>
  <si>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</si>
  <si>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</si>
  <si>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</si>
  <si>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</si>
  <si>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</si>
  <si>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</si>
  <si>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</si>
  <si>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</si>
  <si>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</si>
  <si>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</si>
  <si>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</si>
  <si>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</si>
  <si>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</si>
  <si>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</si>
  <si>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</si>
  <si>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</si>
  <si>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</si>
  <si>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</si>
  <si>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</si>
  <si>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</si>
  <si>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</si>
  <si>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</si>
  <si>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</si>
  <si>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</si>
  <si>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</si>
  <si>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</si>
  <si>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</si>
  <si>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</si>
  <si>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</si>
  <si>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</si>
  <si>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</si>
  <si>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</si>
  <si>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</si>
  <si>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</si>
  <si>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</si>
  <si>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</si>
  <si>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</si>
  <si>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</si>
  <si>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</si>
  <si>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</si>
  <si>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</si>
  <si>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</si>
  <si>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</si>
  <si>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</si>
  <si>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</si>
  <si>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</si>
  <si>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</si>
  <si>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</si>
  <si>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</si>
  <si>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</si>
  <si>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</si>
  <si>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</si>
  <si>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</si>
  <si>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</si>
  <si>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</si>
  <si>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</si>
  <si>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</si>
  <si>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</si>
  <si>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</si>
  <si>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</si>
  <si>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</si>
  <si>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</si>
  <si>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</si>
  <si>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</si>
  <si>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</si>
  <si>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</si>
  <si>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</si>
  <si>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</si>
  <si>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</si>
  <si>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</si>
  <si>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</si>
  <si>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</si>
  <si>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</si>
  <si>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</si>
  <si>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</si>
  <si>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</si>
  <si>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</si>
  <si>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</si>
  <si>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</si>
  <si>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</si>
  <si>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</si>
  <si>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</si>
  <si>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</si>
  <si>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</si>
  <si>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</si>
  <si>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</si>
  <si>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</si>
  <si>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</si>
  <si>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</si>
  <si>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</si>
  <si>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</si>
  <si>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</si>
  <si>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</si>
  <si>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</si>
  <si>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</si>
  <si>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</si>
  <si>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</si>
  <si>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</si>
  <si>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</si>
  <si>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</si>
  <si>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</si>
  <si>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</si>
  <si>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</si>
  <si>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</si>
  <si>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</si>
  <si>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</si>
  <si>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</si>
  <si>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</si>
  <si>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</si>
  <si>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</si>
  <si>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</si>
  <si>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</si>
  <si>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</si>
  <si>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</si>
  <si>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</si>
  <si>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</si>
  <si>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</si>
  <si>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</si>
  <si>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</si>
  <si>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</si>
  <si>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</si>
  <si>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</si>
  <si>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</si>
  <si>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</si>
  <si>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</si>
  <si>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</si>
  <si>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</si>
  <si>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</si>
  <si>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</si>
  <si>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</si>
  <si>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</si>
  <si>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</si>
  <si>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</si>
  <si>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</si>
  <si>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</si>
  <si>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</si>
  <si>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</si>
  <si>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</si>
  <si>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</si>
  <si>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</si>
  <si>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</si>
  <si>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</si>
  <si>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</si>
  <si>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</si>
  <si>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</si>
  <si>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</si>
  <si>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</si>
  <si>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</si>
  <si>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</si>
  <si>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</si>
  <si>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</si>
  <si>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</si>
  <si>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</si>
  <si>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</si>
  <si>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</si>
  <si>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</si>
  <si>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</si>
  <si>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</si>
  <si>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</si>
  <si>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</si>
  <si>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</si>
  <si>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</si>
  <si>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</si>
  <si>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</si>
  <si>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</si>
  <si>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</si>
  <si>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</si>
  <si>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</si>
  <si>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</si>
  <si>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</si>
  <si>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</si>
  <si>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</si>
  <si>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</si>
  <si>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</si>
  <si>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</si>
  <si>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</si>
  <si>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</si>
  <si>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</si>
  <si>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</si>
  <si>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</si>
  <si>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</si>
  <si>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</si>
  <si>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</si>
  <si>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</si>
  <si>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</si>
  <si>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</si>
  <si>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</si>
  <si>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</si>
  <si>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</si>
  <si>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</si>
  <si>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</si>
  <si>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</si>
  <si>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</si>
  <si>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</si>
  <si>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</si>
  <si>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</si>
  <si>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</si>
  <si>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</si>
  <si>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</si>
  <si>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</si>
  <si>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</si>
  <si>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</si>
  <si>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</si>
  <si>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</si>
  <si>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</si>
  <si>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</si>
  <si>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</si>
  <si>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</si>
  <si>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</si>
  <si>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</si>
  <si>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</si>
  <si>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</si>
  <si>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</si>
  <si>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</si>
  <si>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</si>
  <si>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</si>
  <si>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</si>
  <si>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</si>
  <si>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</si>
  <si>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</si>
  <si>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</si>
  <si>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</si>
  <si>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</si>
  <si>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</si>
  <si>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</si>
  <si>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</si>
  <si>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</si>
  <si>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</si>
  <si>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</si>
  <si>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</si>
  <si>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</si>
  <si>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</si>
  <si>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</si>
  <si>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</si>
  <si>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</si>
  <si>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</si>
  <si>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</si>
  <si>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</si>
  <si>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</si>
  <si>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</si>
  <si>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</si>
  <si>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</si>
  <si>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</si>
  <si>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</si>
  <si>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</si>
  <si>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</si>
  <si>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</si>
  <si>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</si>
  <si>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</si>
  <si>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</si>
  <si>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</si>
  <si>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</si>
  <si>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</si>
  <si>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</si>
  <si>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</si>
  <si>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</si>
  <si>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</si>
  <si>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</si>
  <si>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</si>
  <si>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</si>
  <si>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</si>
  <si>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</si>
  <si>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</si>
  <si>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</si>
  <si>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</si>
  <si>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</si>
  <si>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</si>
  <si>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</si>
  <si>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</si>
  <si>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</si>
  <si>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</si>
  <si>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</si>
  <si>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</si>
  <si>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</si>
  <si>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</si>
  <si>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</si>
  <si>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</si>
  <si>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</si>
  <si>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</si>
  <si>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</si>
  <si>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</si>
  <si>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</si>
  <si>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</si>
  <si>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</si>
  <si>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</si>
  <si>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</si>
  <si>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</si>
  <si>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</si>
  <si>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</si>
  <si>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</si>
  <si>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</si>
  <si>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</si>
  <si>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</si>
  <si>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</si>
  <si>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</si>
  <si>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</si>
  <si>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</si>
  <si>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</si>
  <si>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</si>
  <si>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</si>
  <si>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</si>
  <si>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</si>
  <si>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</si>
  <si>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</si>
  <si>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</si>
  <si>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</si>
  <si>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</si>
  <si>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</si>
  <si>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</si>
  <si>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</si>
  <si>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</si>
  <si>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</si>
  <si>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</si>
  <si>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</si>
  <si>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</si>
  <si>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</si>
  <si>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</si>
  <si>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</si>
  <si>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</si>
  <si>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</si>
  <si>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</si>
  <si>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</si>
  <si>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</si>
  <si>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</si>
  <si>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</si>
  <si>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</si>
  <si>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</si>
  <si>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</si>
  <si>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</si>
  <si>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</si>
  <si>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</si>
  <si>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</si>
  <si>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</si>
  <si>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</si>
  <si>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</si>
  <si>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</si>
  <si>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</si>
  <si>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</si>
  <si>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</si>
  <si>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</si>
  <si>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</si>
  <si>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</si>
  <si>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</si>
  <si>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</si>
  <si>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</si>
  <si>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</si>
  <si>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</si>
  <si>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</si>
  <si>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</si>
  <si>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</si>
  <si>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</si>
  <si>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</si>
  <si>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</si>
  <si>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</si>
  <si>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</si>
  <si>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</si>
  <si>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</si>
  <si>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</si>
  <si>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</si>
  <si>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</si>
  <si>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</si>
  <si>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</si>
  <si>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</si>
  <si>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</si>
  <si>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</si>
  <si>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</si>
  <si>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</si>
  <si>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</si>
  <si>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</si>
  <si>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</si>
  <si>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</si>
  <si>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</si>
  <si>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</si>
  <si>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</si>
  <si>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</si>
  <si>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</si>
  <si>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</si>
  <si>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</si>
  <si>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</si>
  <si>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</si>
  <si>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</si>
  <si>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</si>
  <si>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</si>
  <si>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</si>
  <si>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</si>
  <si>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</si>
  <si>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</si>
  <si>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</si>
  <si>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</si>
  <si>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</si>
  <si>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</si>
  <si>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</si>
  <si>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</si>
  <si>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</si>
  <si>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</si>
  <si>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</si>
  <si>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</si>
  <si>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</si>
  <si>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</si>
  <si>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</si>
  <si>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</si>
  <si>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</si>
  <si>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</si>
  <si>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</si>
  <si>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</si>
  <si>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</si>
  <si>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</si>
  <si>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</si>
  <si>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</si>
  <si>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</si>
  <si>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</si>
  <si>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</si>
  <si>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</si>
  <si>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</si>
  <si>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</si>
  <si>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</si>
  <si>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</si>
  <si>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</si>
  <si>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</si>
  <si>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</si>
  <si>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</si>
  <si>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</si>
  <si>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</si>
  <si>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</si>
  <si>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</si>
  <si>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</si>
  <si>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</si>
  <si>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</si>
  <si>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</si>
  <si>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</si>
  <si>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</si>
  <si>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</si>
  <si>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</si>
  <si>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</si>
  <si>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</si>
  <si>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</si>
  <si>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</si>
  <si>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</si>
  <si>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</si>
  <si>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</si>
  <si>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</si>
  <si>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</si>
  <si>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</si>
  <si>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</si>
  <si>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</si>
  <si>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</si>
  <si>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</si>
  <si>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</si>
  <si>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</si>
  <si>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</si>
  <si>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</si>
  <si>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</si>
  <si>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</si>
  <si>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</si>
  <si>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</si>
  <si>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</si>
  <si>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</si>
  <si>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</si>
  <si>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</si>
  <si>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</si>
  <si>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</si>
  <si>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</si>
  <si>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</si>
  <si>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</si>
  <si>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</si>
  <si>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</si>
  <si>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</si>
  <si>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</si>
  <si>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</si>
  <si>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</si>
  <si>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</si>
  <si>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</si>
  <si>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</si>
  <si>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</si>
  <si>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</si>
  <si>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</si>
  <si>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</si>
  <si>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</si>
  <si>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</si>
  <si>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</si>
  <si>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</si>
  <si>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</si>
  <si>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</si>
  <si>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</si>
  <si>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</si>
  <si>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</si>
  <si>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</si>
  <si>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</si>
  <si>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</si>
  <si>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</si>
  <si>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</si>
  <si>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</si>
  <si>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</si>
  <si>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</si>
  <si>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</si>
  <si>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</si>
  <si>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</si>
  <si>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</si>
  <si>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</si>
  <si>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</si>
  <si>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</si>
  <si>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</si>
  <si>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</si>
  <si>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</si>
  <si>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</si>
  <si>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</si>
  <si>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</si>
  <si>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</si>
  <si>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</si>
  <si>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</si>
  <si>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</si>
  <si>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</si>
  <si>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</si>
  <si>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</si>
  <si>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</si>
  <si>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</si>
  <si>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</si>
  <si>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</si>
  <si>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</si>
  <si>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</si>
  <si>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</si>
  <si>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</si>
  <si>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</si>
  <si>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</si>
  <si>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</si>
  <si>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</si>
  <si>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</si>
  <si>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</si>
  <si>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</si>
  <si>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</si>
  <si>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</si>
  <si>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</si>
  <si>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</si>
  <si>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</si>
  <si>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</si>
  <si>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</si>
  <si>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</si>
  <si>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</si>
  <si>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</si>
  <si>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</si>
  <si>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</si>
  <si>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</si>
  <si>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</si>
  <si>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</si>
  <si>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</si>
  <si>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</si>
  <si>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</si>
  <si>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</si>
  <si>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</si>
  <si>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</si>
  <si>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</si>
  <si>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</si>
  <si>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</si>
  <si>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</si>
  <si>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</si>
  <si>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</si>
  <si>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</si>
  <si>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</si>
  <si>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</si>
  <si>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</si>
  <si>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</si>
  <si>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</si>
  <si>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</si>
  <si>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</si>
  <si>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</si>
  <si>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</si>
  <si>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</si>
  <si>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</si>
  <si>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</si>
  <si>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</si>
  <si>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</si>
  <si>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</si>
  <si>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</si>
  <si>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</si>
  <si>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</si>
  <si>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</si>
  <si>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</si>
  <si>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</si>
  <si>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</si>
  <si>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</si>
  <si>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</si>
  <si>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</si>
  <si>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</si>
  <si>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</si>
  <si>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</si>
  <si>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</si>
  <si>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</si>
  <si>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</si>
  <si>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</si>
  <si>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</si>
  <si>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</si>
  <si>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</si>
  <si>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</si>
  <si>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</si>
  <si>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</si>
  <si>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</si>
  <si>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</si>
  <si>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</si>
  <si>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</si>
  <si>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</si>
  <si>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</si>
  <si>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</si>
  <si>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</si>
  <si>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</si>
  <si>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</si>
  <si>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</si>
  <si>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</si>
  <si>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</si>
  <si>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</si>
  <si>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</si>
  <si>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</si>
  <si>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</si>
  <si>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</si>
  <si>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</si>
  <si>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</si>
  <si>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</si>
  <si>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</si>
  <si>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</si>
  <si>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</si>
  <si>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</si>
  <si>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</si>
  <si>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</si>
  <si>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</si>
  <si>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</si>
  <si>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</si>
  <si>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</si>
  <si>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</si>
  <si>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</si>
  <si>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</si>
  <si>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</si>
  <si>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</si>
  <si>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</si>
  <si>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</si>
  <si>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</si>
  <si>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</si>
  <si>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</si>
  <si>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</si>
  <si>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</si>
  <si>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</si>
  <si>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</si>
  <si>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</si>
  <si>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</si>
  <si>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</si>
  <si>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</si>
  <si>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</si>
  <si>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</si>
  <si>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</si>
  <si>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</si>
  <si>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</si>
  <si>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</si>
  <si>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</si>
  <si>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</si>
  <si>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</si>
  <si>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</si>
  <si>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</si>
  <si>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</si>
  <si>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</si>
  <si>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</si>
  <si>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</si>
  <si>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</si>
  <si>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</si>
  <si>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</si>
  <si>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</si>
  <si>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</si>
  <si>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</si>
  <si>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</si>
  <si>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</si>
  <si>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</si>
  <si>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</si>
  <si>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</si>
  <si>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</si>
  <si>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</si>
  <si>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</si>
  <si>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</si>
  <si>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</si>
  <si>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</si>
  <si>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</si>
  <si>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</si>
  <si>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</si>
  <si>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</si>
  <si>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</si>
  <si>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</si>
  <si>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</si>
  <si>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</si>
  <si>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</si>
  <si>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</si>
  <si>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</si>
  <si>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</si>
  <si>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</si>
  <si>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</si>
  <si>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</si>
  <si>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</si>
  <si>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</si>
  <si>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</si>
  <si>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</si>
  <si>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</si>
  <si>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</si>
  <si>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</si>
  <si>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</si>
  <si>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</si>
  <si>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</si>
  <si>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</si>
  <si>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</si>
  <si>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</si>
  <si>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</si>
  <si>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</si>
  <si>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</si>
  <si>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</si>
  <si>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</si>
  <si>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</si>
  <si>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</si>
  <si>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</si>
  <si>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</si>
  <si>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</si>
  <si>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</si>
  <si>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</si>
  <si>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</si>
  <si>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</si>
  <si>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</si>
  <si>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</si>
  <si>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</si>
  <si>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</si>
  <si>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</si>
  <si>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</si>
  <si>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</si>
  <si>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</si>
  <si>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</si>
  <si>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</si>
  <si>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</si>
  <si>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</si>
  <si>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</si>
  <si>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</si>
  <si>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</si>
  <si>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</si>
  <si>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</si>
  <si>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</si>
  <si>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</si>
  <si>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</si>
  <si>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</si>
  <si>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</si>
  <si>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</si>
  <si>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</si>
  <si>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</si>
  <si>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</si>
  <si>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</si>
  <si>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</si>
  <si>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</si>
  <si>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</si>
  <si>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</si>
  <si>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</si>
  <si>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</si>
  <si>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</si>
  <si>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</si>
  <si>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</si>
  <si>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</si>
  <si>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</si>
  <si>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</si>
  <si>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</si>
  <si>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</si>
  <si>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</si>
  <si>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</si>
  <si>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</si>
  <si>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</si>
  <si>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</si>
  <si>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</si>
  <si>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</si>
  <si>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</si>
  <si>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</si>
  <si>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</si>
  <si>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</si>
  <si>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</si>
  <si>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</si>
  <si>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</si>
  <si>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</si>
  <si>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</si>
  <si>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</si>
  <si>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</si>
  <si>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</si>
  <si>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</si>
  <si>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</si>
  <si>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</si>
  <si>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</si>
  <si>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</si>
  <si>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</si>
  <si>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</si>
  <si>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</si>
  <si>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</si>
  <si>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</si>
  <si>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</si>
  <si>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</si>
  <si>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</si>
  <si>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</si>
  <si>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</si>
  <si>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</si>
  <si>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</si>
  <si>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</si>
  <si>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</si>
  <si>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</si>
  <si>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</si>
  <si>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</si>
  <si>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</si>
  <si>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</si>
  <si>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</si>
  <si>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</si>
  <si>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</si>
  <si>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</si>
  <si>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</si>
  <si>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</si>
  <si>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</si>
  <si>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</si>
  <si>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</si>
  <si>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</si>
  <si>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</si>
  <si>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</si>
  <si>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</si>
  <si>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</si>
  <si>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</si>
  <si>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</si>
  <si>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</si>
  <si>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</si>
  <si>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</si>
  <si>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</si>
  <si>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</si>
  <si>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</si>
  <si>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</si>
  <si>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</si>
  <si>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</si>
  <si>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</si>
  <si>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</si>
  <si>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</si>
  <si>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</si>
  <si>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</si>
  <si>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</si>
  <si>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</si>
  <si>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</si>
  <si>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</si>
  <si>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</si>
  <si>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</si>
  <si>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</si>
  <si>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</si>
  <si>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</si>
  <si>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</si>
  <si>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</si>
  <si>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</si>
  <si>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</si>
  <si>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</si>
  <si>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</si>
  <si>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</si>
  <si>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</si>
  <si>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</si>
  <si>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</si>
  <si>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</si>
  <si>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</si>
  <si>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</si>
  <si>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</si>
  <si>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</si>
  <si>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</si>
  <si>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</si>
  <si>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</si>
  <si>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</si>
  <si>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</si>
  <si>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</si>
  <si>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</si>
  <si>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</si>
  <si>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</si>
  <si>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</si>
  <si>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</si>
  <si>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</si>
  <si>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</si>
  <si>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</si>
  <si>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</si>
  <si>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</si>
  <si>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</si>
  <si>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</si>
  <si>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</si>
  <si>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</si>
  <si>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</si>
  <si>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</si>
  <si>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</si>
  <si>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</si>
  <si>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</si>
  <si>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</si>
  <si>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</si>
  <si>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</si>
  <si>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</si>
  <si>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</si>
  <si>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</si>
  <si>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</si>
  <si>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</si>
  <si>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</si>
  <si>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</si>
  <si>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</si>
  <si>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</si>
  <si>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</si>
  <si>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</si>
  <si>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</si>
  <si>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</si>
  <si>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</si>
  <si>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</si>
  <si>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</si>
  <si>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</si>
  <si>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</si>
  <si>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</si>
  <si>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</si>
  <si>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</si>
  <si>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</si>
  <si>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</si>
  <si>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</si>
  <si>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</si>
  <si>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</si>
  <si>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</si>
  <si>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</si>
  <si>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</si>
  <si>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</si>
  <si>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</si>
  <si>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</si>
  <si>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</si>
  <si>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</si>
  <si>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</si>
  <si>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</si>
  <si>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</si>
  <si>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</si>
  <si>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</si>
  <si>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</si>
  <si>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</si>
  <si>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</si>
  <si>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</si>
  <si>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</si>
  <si>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</si>
  <si>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</si>
  <si>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</si>
  <si>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</si>
  <si>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</si>
  <si>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</si>
  <si>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</si>
  <si>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</si>
  <si>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</si>
  <si>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</si>
  <si>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</si>
  <si>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</si>
  <si>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</si>
  <si>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</si>
  <si>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</si>
  <si>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</si>
  <si>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</si>
  <si>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</si>
  <si>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</si>
  <si>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</si>
  <si>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</si>
  <si>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</si>
  <si>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</si>
  <si>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</si>
  <si>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</si>
  <si>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</si>
  <si>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</si>
  <si>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</si>
  <si>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</si>
  <si>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</si>
  <si>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</si>
  <si>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</si>
  <si>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</si>
  <si>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</si>
  <si>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</si>
  <si>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</si>
  <si>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</si>
  <si>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</si>
  <si>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</si>
  <si>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</si>
  <si>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</si>
  <si>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</si>
  <si>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</si>
  <si>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</si>
  <si>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</si>
  <si>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</si>
  <si>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</si>
  <si>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</si>
  <si>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</si>
  <si>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</si>
  <si>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</si>
  <si>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</si>
  <si>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</si>
  <si>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</si>
  <si>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</si>
  <si>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</si>
  <si>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</si>
  <si>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</si>
  <si>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</si>
  <si>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</si>
  <si>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</si>
  <si>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</si>
  <si>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</si>
  <si>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</si>
  <si>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</si>
  <si>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</si>
  <si>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</si>
  <si>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</si>
  <si>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</si>
  <si>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</si>
  <si>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</si>
  <si>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</si>
  <si>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</si>
  <si>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</si>
  <si>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</si>
  <si>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</si>
  <si>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</si>
  <si>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</si>
  <si>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</si>
  <si>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</si>
  <si>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</si>
  <si>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</si>
  <si>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</si>
  <si>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</si>
  <si>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</si>
  <si>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</si>
  <si>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</si>
  <si>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</si>
  <si>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</si>
  <si>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</si>
  <si>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</si>
  <si>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</si>
  <si>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</si>
  <si>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</si>
  <si>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</si>
  <si>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</si>
  <si>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</si>
  <si>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</si>
  <si>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</si>
  <si>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</si>
  <si>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</si>
  <si>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</si>
  <si>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</si>
  <si>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</si>
  <si>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</si>
  <si>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</si>
  <si>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</si>
  <si>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</si>
  <si>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</si>
  <si>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</si>
  <si>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</si>
  <si>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</si>
  <si>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</si>
  <si>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</si>
  <si>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</si>
  <si>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</si>
  <si>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</si>
  <si>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</si>
  <si>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</si>
  <si>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</si>
  <si>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</si>
  <si>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</si>
  <si>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</si>
  <si>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</si>
  <si>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</si>
  <si>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</si>
  <si>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</si>
  <si>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</si>
  <si>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</si>
  <si>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</si>
  <si>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</si>
  <si>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</si>
  <si>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</si>
  <si>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</si>
  <si>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</si>
  <si>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</si>
  <si>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</si>
  <si>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</si>
  <si>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</si>
  <si>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</si>
  <si>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</si>
  <si>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</si>
  <si>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</si>
  <si>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</si>
  <si>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</si>
  <si>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</si>
  <si>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</si>
  <si>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</si>
  <si>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</si>
  <si>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</si>
  <si>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</si>
  <si>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</si>
  <si>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</si>
  <si>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</si>
  <si>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</si>
  <si>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</si>
  <si>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</si>
  <si>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</si>
  <si>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</si>
  <si>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</si>
  <si>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</si>
  <si>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</si>
  <si>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</si>
  <si>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</si>
  <si>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</si>
  <si>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</si>
  <si>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</si>
  <si>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</si>
  <si>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</si>
  <si>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</si>
  <si>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</si>
  <si>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</si>
  <si>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</si>
  <si>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</si>
  <si>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</si>
  <si>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</si>
  <si>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</si>
  <si>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</si>
  <si>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</si>
  <si>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</si>
  <si>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</si>
  <si>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</si>
  <si>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</si>
  <si>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</si>
  <si>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</si>
  <si>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</si>
  <si>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</si>
  <si>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</si>
  <si>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</si>
  <si>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</si>
  <si>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</si>
  <si>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</si>
  <si>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</si>
  <si>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</si>
  <si>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</si>
  <si>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</si>
  <si>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</si>
  <si>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</si>
  <si>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</si>
  <si>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</si>
  <si>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</si>
  <si>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</si>
  <si>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</si>
  <si>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</si>
  <si>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</si>
  <si>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</si>
  <si>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</si>
  <si>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</si>
  <si>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</si>
  <si>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</si>
  <si>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</si>
  <si>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</si>
  <si>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</si>
  <si>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</si>
  <si>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</si>
  <si>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</si>
  <si>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</si>
  <si>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</si>
  <si>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</si>
  <si>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</si>
  <si>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</si>
  <si>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</si>
  <si>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</si>
  <si>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</si>
  <si>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</si>
  <si>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</si>
  <si>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</si>
  <si>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</si>
  <si>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</si>
  <si>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</si>
  <si>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</si>
  <si>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</si>
  <si>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</si>
  <si>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</si>
  <si>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</si>
  <si>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</si>
  <si>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</si>
  <si>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</si>
  <si>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</si>
  <si>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</si>
  <si>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</si>
  <si>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</si>
  <si>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</si>
  <si>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</si>
  <si>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</si>
  <si>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</si>
  <si>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</si>
  <si>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</si>
  <si>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</si>
  <si>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</si>
  <si>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</si>
  <si>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</si>
  <si>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</si>
  <si>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</si>
  <si>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</si>
  <si>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</si>
  <si>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</si>
  <si>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</si>
  <si>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</si>
  <si>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</si>
  <si>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</si>
  <si>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</si>
  <si>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</si>
  <si>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</si>
  <si>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</si>
  <si>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</si>
  <si>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</si>
  <si>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</si>
  <si>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</si>
  <si>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</si>
  <si>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</si>
  <si>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</si>
  <si>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</si>
  <si>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</si>
  <si>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</si>
  <si>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</si>
  <si>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</si>
  <si>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</si>
  <si>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</si>
  <si>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</si>
  <si>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</si>
  <si>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</si>
  <si>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</si>
  <si>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</si>
  <si>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</si>
  <si>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</si>
  <si>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</si>
  <si>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</si>
  <si>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</si>
  <si>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</si>
  <si>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</si>
  <si>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</si>
  <si>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</si>
  <si>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</si>
  <si>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</si>
  <si>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</si>
  <si>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</si>
  <si>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</si>
  <si>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</si>
  <si>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</si>
  <si>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</si>
  <si>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</si>
  <si>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</si>
  <si>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</si>
  <si>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</si>
  <si>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</si>
  <si>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</si>
  <si>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</si>
  <si>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</si>
  <si>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</si>
  <si>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</si>
  <si>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</si>
  <si>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</si>
  <si>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</si>
  <si>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</si>
  <si>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</si>
  <si>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</si>
  <si>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</si>
  <si>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</si>
  <si>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</si>
  <si>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</si>
  <si>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</si>
  <si>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</si>
  <si>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</si>
  <si>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</si>
  <si>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</si>
  <si>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</si>
  <si>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</si>
  <si>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</si>
  <si>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</si>
  <si>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</si>
  <si>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</si>
  <si>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</si>
  <si>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</si>
  <si>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</si>
  <si>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</si>
  <si>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</si>
  <si>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</si>
  <si>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</si>
  <si>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</si>
  <si>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</si>
  <si>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</si>
  <si>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</si>
  <si>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</si>
  <si>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</si>
  <si>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</si>
  <si>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</si>
  <si>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</si>
  <si>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</si>
  <si>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</si>
  <si>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</si>
  <si>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</si>
  <si>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</si>
  <si>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</si>
  <si>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</si>
  <si>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</si>
  <si>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</si>
  <si>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</si>
  <si>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</si>
  <si>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</si>
  <si>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</si>
  <si>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</si>
  <si>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</si>
  <si>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</si>
  <si>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</si>
  <si>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</si>
  <si>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</si>
  <si>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</si>
  <si>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</si>
  <si>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</si>
  <si>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</si>
  <si>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</si>
  <si>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</si>
  <si>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</si>
  <si>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</si>
  <si>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</si>
  <si>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</si>
  <si>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</si>
  <si>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</si>
  <si>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</si>
  <si>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</si>
  <si>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</si>
  <si>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</si>
  <si>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</si>
  <si>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</si>
  <si>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</si>
  <si>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</si>
  <si>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</si>
  <si>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</si>
  <si>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</si>
  <si>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</si>
  <si>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</si>
  <si>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</si>
  <si>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</si>
  <si>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</si>
  <si>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</si>
  <si>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</si>
  <si>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</si>
  <si>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</si>
  <si>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</si>
  <si>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</si>
  <si>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</si>
  <si>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</si>
  <si>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</si>
  <si>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</si>
  <si>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</si>
  <si>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</si>
  <si>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</si>
  <si>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</si>
  <si>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</si>
  <si>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</si>
  <si>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</si>
  <si>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</si>
  <si>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</si>
  <si>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</si>
  <si>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</si>
  <si>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</si>
  <si>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</si>
  <si>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</si>
  <si>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</si>
  <si>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</si>
  <si>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</si>
  <si>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</si>
  <si>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</si>
  <si>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</si>
  <si>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</si>
  <si>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</si>
  <si>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</si>
  <si>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</si>
  <si>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</si>
  <si>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</si>
  <si>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</si>
  <si>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</si>
  <si>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</si>
  <si>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</si>
  <si>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</si>
  <si>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</si>
  <si>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</si>
  <si>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</si>
  <si>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</si>
  <si>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</si>
  <si>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</si>
  <si>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</si>
  <si>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</si>
  <si>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</si>
  <si>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</si>
  <si>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</si>
  <si>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</si>
  <si>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</si>
  <si>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</si>
  <si>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</si>
  <si>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</si>
  <si>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</si>
  <si>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</si>
  <si>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</si>
  <si>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</si>
  <si>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</si>
  <si>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</si>
  <si>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</si>
  <si>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</si>
  <si>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</si>
  <si>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</si>
  <si>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</si>
  <si>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</si>
  <si>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</si>
  <si>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</si>
  <si>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</si>
  <si>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</si>
  <si>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</si>
  <si>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</si>
  <si>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</si>
  <si>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</si>
  <si>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</si>
  <si>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</si>
  <si>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</si>
  <si>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</si>
  <si>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</si>
  <si>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</si>
  <si>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</si>
  <si>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</si>
  <si>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</si>
  <si>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</si>
  <si>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</si>
  <si>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</si>
  <si>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</si>
  <si>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</si>
  <si>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</si>
  <si>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</si>
  <si>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</si>
  <si>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</si>
  <si>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</si>
  <si>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</si>
  <si>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</si>
  <si>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</si>
  <si>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</si>
  <si>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</si>
  <si>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</si>
  <si>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</si>
  <si>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</si>
  <si>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</si>
  <si>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</si>
  <si>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</si>
  <si>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</si>
  <si>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</si>
  <si>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</si>
  <si>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</si>
  <si>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</si>
  <si>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</si>
  <si>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</si>
  <si>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</si>
  <si>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</si>
  <si>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</si>
  <si>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</si>
  <si>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</si>
  <si>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</si>
  <si>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</si>
  <si>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</si>
  <si>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</si>
  <si>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</si>
  <si>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</si>
  <si>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</si>
  <si>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</si>
  <si>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</si>
  <si>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</si>
  <si>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</si>
  <si>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</si>
  <si>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</si>
  <si>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</si>
  <si>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</si>
  <si>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</si>
  <si>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</si>
  <si>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</si>
  <si>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</si>
  <si>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</si>
  <si>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</si>
  <si>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</si>
  <si>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</si>
  <si>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</si>
  <si>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</si>
  <si>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</si>
  <si>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</si>
  <si>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</si>
  <si>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</si>
  <si>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</si>
  <si>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</si>
  <si>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</si>
  <si>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</si>
  <si>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</si>
  <si>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</si>
  <si>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</si>
  <si>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</si>
  <si>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</si>
  <si>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</si>
  <si>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</si>
  <si>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</si>
  <si>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</si>
  <si>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</si>
  <si>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</si>
  <si>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</si>
  <si>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</si>
  <si>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</si>
  <si>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</si>
  <si>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</si>
  <si>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</si>
  <si>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</si>
  <si>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</si>
  <si>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</si>
  <si>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</si>
  <si>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</si>
  <si>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</si>
  <si>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</si>
  <si>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</si>
  <si>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</si>
  <si>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</si>
  <si>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</si>
  <si>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</si>
  <si>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</si>
  <si>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</si>
  <si>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</si>
  <si>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</si>
  <si>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</si>
  <si>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</si>
  <si>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</si>
  <si>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</si>
  <si>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</si>
  <si>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</si>
  <si>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</si>
  <si>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</si>
  <si>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</si>
  <si>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</si>
  <si>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</si>
  <si>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</si>
  <si>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</si>
  <si>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</si>
  <si>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</si>
  <si>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</si>
  <si>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</si>
  <si>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</si>
  <si>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</si>
  <si>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</si>
  <si>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</si>
  <si>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</si>
  <si>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</si>
  <si>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</si>
  <si>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</si>
  <si>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</si>
  <si>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</si>
  <si>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</si>
  <si>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</si>
  <si>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</si>
  <si>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</si>
  <si>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</si>
  <si>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</si>
  <si>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</si>
  <si>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</si>
  <si>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</si>
  <si>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</si>
  <si>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</si>
  <si>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</si>
  <si>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</si>
  <si>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</si>
  <si>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</si>
  <si>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</si>
  <si>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</si>
  <si>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</si>
  <si>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</si>
  <si>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</si>
  <si>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</si>
  <si>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</si>
  <si>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</si>
  <si>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</si>
  <si>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</si>
  <si>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</si>
  <si>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</si>
  <si>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</si>
  <si>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</si>
  <si>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</si>
  <si>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</si>
  <si>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</si>
  <si>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</si>
  <si>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</si>
  <si>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</si>
  <si>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</si>
  <si>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</si>
  <si>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</si>
  <si>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</si>
  <si>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</si>
  <si>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</si>
  <si>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</si>
  <si>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</si>
  <si>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</si>
  <si>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</si>
  <si>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</si>
  <si>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</si>
  <si>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</si>
  <si>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</si>
  <si>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</si>
  <si>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</si>
  <si>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</si>
  <si>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</si>
  <si>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</si>
  <si>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</si>
  <si>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</si>
  <si>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</si>
  <si>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</si>
  <si>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</si>
  <si>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</si>
  <si>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</si>
  <si>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</si>
  <si>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</si>
  <si>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</si>
  <si>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</si>
  <si>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</si>
  <si>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</si>
  <si>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</si>
  <si>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</si>
  <si>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</si>
  <si>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</si>
  <si>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</si>
  <si>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</si>
  <si>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</si>
  <si>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</si>
  <si>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</si>
  <si>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</si>
  <si>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</si>
  <si>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</si>
  <si>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</si>
  <si>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</si>
  <si>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</si>
  <si>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</si>
  <si>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</si>
  <si>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</si>
  <si>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</si>
  <si>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</si>
  <si>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</si>
  <si>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</si>
  <si>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</si>
  <si>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</si>
  <si>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</si>
  <si>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</si>
  <si>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</si>
  <si>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</si>
  <si>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</si>
  <si>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</si>
  <si>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</si>
  <si>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</si>
  <si>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</si>
  <si>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</si>
  <si>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</si>
  <si>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</si>
  <si>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</si>
  <si>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</si>
  <si>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</si>
  <si>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</si>
  <si>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</si>
  <si>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</si>
  <si>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</si>
  <si>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</si>
  <si>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</si>
  <si>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</si>
  <si>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</si>
  <si>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</si>
  <si>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</si>
  <si>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</si>
  <si>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</si>
  <si>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</si>
  <si>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</si>
  <si>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</si>
  <si>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</si>
  <si>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</si>
  <si>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</si>
  <si>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</si>
  <si>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</si>
  <si>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</si>
  <si>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</si>
  <si>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</si>
  <si>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</si>
  <si>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</si>
  <si>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</si>
  <si>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</si>
  <si>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</si>
  <si>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</si>
  <si>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</si>
  <si>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</si>
  <si>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</si>
  <si>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</si>
  <si>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</si>
  <si>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</si>
  <si>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</si>
  <si>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</si>
  <si>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</si>
  <si>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</si>
  <si>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</si>
  <si>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</si>
  <si>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</si>
  <si>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</si>
  <si>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</si>
  <si>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</si>
  <si>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</si>
  <si>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</si>
  <si>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</si>
  <si>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</si>
  <si>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</si>
  <si>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</si>
  <si>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</si>
  <si>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</si>
  <si>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</si>
  <si>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</si>
  <si>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</si>
  <si>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</si>
  <si>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</si>
  <si>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</si>
  <si>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</si>
  <si>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</si>
  <si>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</si>
  <si>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</si>
  <si>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</si>
  <si>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</si>
  <si>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</si>
  <si>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</si>
  <si>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</si>
  <si>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</si>
  <si>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</si>
  <si>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</si>
  <si>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</si>
  <si>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</si>
  <si>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</si>
  <si>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</si>
  <si>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</si>
  <si>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</si>
  <si>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</si>
  <si>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</si>
  <si>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</si>
  <si>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</si>
  <si>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</si>
  <si>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</si>
  <si>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</si>
  <si>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</si>
  <si>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</si>
  <si>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</si>
  <si>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</si>
  <si>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</si>
  <si>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</si>
  <si>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</si>
  <si>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</si>
  <si>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</si>
  <si>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</si>
  <si>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</si>
  <si>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</si>
  <si>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</si>
  <si>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</si>
  <si>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</si>
  <si>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</si>
  <si>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</si>
  <si>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</si>
  <si>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</si>
  <si>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</si>
  <si>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</si>
  <si>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</si>
  <si>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</si>
  <si>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</si>
  <si>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</si>
  <si>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</si>
  <si>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</si>
  <si>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</si>
  <si>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</si>
  <si>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</si>
  <si>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</si>
  <si>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</si>
  <si>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</si>
  <si>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</si>
  <si>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</si>
  <si>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</si>
  <si>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</si>
  <si>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</si>
  <si>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</si>
  <si>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</si>
  <si>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</si>
  <si>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</si>
  <si>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</si>
  <si>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</si>
  <si>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</si>
  <si>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</si>
  <si>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</si>
  <si>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</si>
  <si>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</si>
  <si>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</si>
  <si>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</si>
  <si>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</si>
  <si>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</si>
  <si>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</si>
  <si>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</si>
  <si>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</si>
  <si>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</si>
  <si>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</si>
  <si>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</si>
  <si>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</si>
  <si>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</si>
  <si>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</si>
  <si>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</si>
  <si>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</si>
  <si>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</si>
  <si>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</si>
  <si>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</si>
  <si>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</si>
  <si>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</si>
  <si>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</si>
  <si>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</si>
  <si>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</si>
  <si>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</si>
  <si>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</si>
  <si>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</si>
  <si>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</si>
  <si>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</si>
  <si>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</si>
  <si>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</si>
  <si>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</si>
  <si>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</si>
  <si>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</si>
  <si>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</si>
  <si>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</si>
  <si>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</si>
  <si>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</si>
  <si>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</si>
  <si>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</si>
  <si>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</si>
  <si>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</si>
  <si>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</si>
  <si>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</si>
  <si>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</si>
  <si>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</si>
  <si>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</si>
  <si>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</si>
  <si>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</si>
  <si>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</si>
  <si>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</si>
  <si>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</si>
  <si>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</si>
  <si>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</si>
  <si>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</si>
  <si>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</si>
  <si>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</si>
  <si>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</si>
  <si>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</si>
  <si>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</si>
  <si>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</si>
  <si>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</si>
  <si>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</si>
  <si>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</si>
  <si>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</si>
  <si>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</si>
  <si>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</si>
  <si>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</si>
  <si>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</si>
  <si>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</si>
  <si>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</si>
  <si>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</si>
  <si>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</si>
  <si>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</si>
  <si>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</si>
  <si>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</si>
  <si>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</si>
  <si>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</si>
  <si>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</si>
  <si>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</si>
  <si>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</si>
  <si>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</si>
  <si>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</si>
  <si>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</si>
  <si>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</si>
  <si>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</si>
  <si>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</si>
  <si>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</si>
  <si>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</si>
  <si>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</si>
  <si>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</si>
  <si>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</si>
  <si>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</si>
  <si>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</si>
  <si>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</si>
  <si>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</si>
  <si>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</si>
  <si>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</si>
  <si>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</si>
  <si>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</si>
  <si>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</si>
  <si>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</si>
  <si>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</si>
  <si>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</si>
  <si>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</si>
  <si>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</si>
  <si>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</si>
  <si>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</si>
  <si>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</si>
  <si>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</si>
  <si>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</si>
  <si>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</si>
  <si>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</si>
  <si>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</si>
  <si>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</si>
  <si>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</si>
  <si>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</si>
  <si>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</si>
  <si>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</si>
  <si>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</si>
  <si>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</si>
  <si>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</si>
  <si>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</si>
  <si>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</si>
  <si>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</si>
  <si>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</si>
  <si>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</si>
  <si>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</si>
  <si>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</si>
  <si>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</si>
  <si>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</si>
  <si>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</si>
  <si>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</si>
  <si>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</si>
  <si>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</si>
  <si>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</si>
  <si>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</si>
  <si>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</si>
  <si>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</si>
  <si>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</si>
  <si>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</si>
  <si>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</si>
  <si>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</si>
  <si>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</si>
  <si>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</si>
  <si>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</si>
  <si>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</si>
  <si>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</si>
  <si>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</si>
  <si>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</si>
  <si>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</si>
  <si>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</si>
  <si>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</si>
  <si>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</si>
  <si>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</si>
  <si>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</si>
  <si>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</si>
  <si>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</si>
  <si>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</si>
  <si>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</si>
  <si>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</si>
  <si>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</si>
  <si>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</si>
  <si>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</si>
  <si>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</si>
  <si>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</si>
  <si>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</si>
  <si>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</si>
  <si>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</si>
  <si>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</si>
  <si>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</si>
  <si>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</si>
  <si>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</si>
  <si>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</si>
  <si>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</si>
  <si>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</si>
  <si>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</si>
  <si>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</si>
  <si>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</si>
  <si>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</si>
  <si>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</si>
  <si>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</si>
  <si>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</si>
  <si>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</si>
  <si>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</si>
  <si>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</si>
  <si>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</si>
  <si>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</si>
  <si>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</si>
  <si>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</si>
  <si>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</si>
  <si>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</si>
  <si>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</si>
  <si>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</si>
  <si>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</si>
  <si>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</si>
  <si>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</si>
  <si>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</si>
  <si>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</si>
  <si>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</si>
  <si>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</si>
  <si>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</si>
  <si>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</si>
  <si>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</si>
  <si>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</si>
  <si>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</si>
  <si>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</si>
  <si>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</si>
  <si>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</si>
  <si>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</si>
  <si>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</si>
  <si>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</si>
  <si>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</si>
  <si>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</si>
  <si>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</si>
  <si>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</si>
  <si>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</si>
  <si>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</si>
  <si>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</si>
  <si>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</si>
  <si>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</si>
  <si>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</si>
  <si>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</si>
  <si>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</si>
  <si>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</si>
  <si>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</si>
  <si>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</si>
  <si>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</si>
  <si>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</si>
  <si>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</si>
  <si>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</si>
  <si>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</si>
  <si>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</si>
  <si>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</si>
  <si>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</si>
  <si>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</si>
  <si>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</si>
  <si>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</si>
  <si>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</si>
  <si>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</si>
  <si>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</si>
  <si>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</si>
  <si>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</si>
  <si>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</si>
  <si>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</si>
  <si>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</si>
  <si>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</si>
  <si>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</si>
  <si>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</si>
  <si>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</si>
  <si>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</si>
  <si>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</si>
  <si>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2021-81-10001957</t>
  </si>
  <si>
    <t>UT_CORPIFREN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</si>
  <si>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</si>
  <si>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81-086-2020</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</si>
  <si>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</si>
  <si>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LEYN WARKIN RANGEL CORTES</t>
  </si>
  <si>
    <t>CARRERA 22 # 8-60 BARRIO EL PROGRESO</t>
  </si>
  <si>
    <t>LEYN WARKI RANGEL CORTES</t>
  </si>
  <si>
    <t>3124127993</t>
  </si>
  <si>
    <t>547</t>
  </si>
  <si>
    <t>EL CONTRATISTA A TRAVES DEL HOGAR INFANTIL ATENDERA EL DESARROLLO DE LOS NIÑOS MENORES DE SIETE (7) AÑOS ASÍ: CUARENTA (40) NIÑOS EN MODALIDAD TRADICIONAL DE ATENCION INSTITUCIONAL EN JORNADA COMPLETA Y PARCIAL Y VEINTE (20) NIÑOS EN LA MODALIDAD NO CONVENCIONAL, PROMOVIENDO LA ORGANIZACION Y PARTICIPACION COMUNITARIA PARA EJECUTAR ACCIONES TENDIENTES AL MEJORAMIENTO DE CONDICIONES DE VIDA Y ATENCION DIRECTA A NIÑOS EN EDAD PREESCOLAR</t>
  </si>
  <si>
    <t>843</t>
  </si>
  <si>
    <t>005</t>
  </si>
  <si>
    <t>EL CONTRATISTA SE OBLIGA A PRESTAR ATENCION A NIÑOS MENORES DE 7 AÑOS PROPICIANDO SU DESARROLLO INTEGRAL, CON LA PARTICIPACION ORGANIZADA DE LA COMUNIDAD, MEDIANTE EL MEJORAMIENTO DE LAS CONDICIONES DE VIDA Y EL ENRIQUECIMIENTO DE LA CALIDAD DE LA RELACIONES CON SU FAMILIA Y CON LOS DEMAS GRUPOS QUE CONFORMAN SU MEDIO SOCIAL, ASÍ: MENORES EN MODALIDAD TRADICIONAL DE ATENCION INSTITUCIONAL DE JORNADA COMPLETA Y PARCIAL 60 Y  20 MENORES EN MODALIDADES NO CONVENCIONALES</t>
  </si>
  <si>
    <t>086</t>
  </si>
  <si>
    <t>PROVEER AL CONTRATISTA DE LOS RECURSOS DE QUE TRATA LA CLAUSULA TERCERA DEL MISMO, PARA QUE ESTE ADMINISTRE EL HOGAR INFANTIL LAS FRESITAS DE FORTUL-ARAUCA Y A TRAVÉS DEL MISMO, BRINDE ATENCION INTEGRAL A MENORES DE 5 AÑOS, INVOLUCRANDO SU CONTEXTO FAMILIAR.</t>
  </si>
  <si>
    <t>075</t>
  </si>
  <si>
    <t>071</t>
  </si>
  <si>
    <t>64</t>
  </si>
  <si>
    <t>PROVEER AL CONTRATISTA  DE LOS RECURSOS DE QUE TRATA LA CLAUSULA TERCERA, PARA QUE ÉSTE ADMINISTRE EL HOGAR INFANTIL LAS FRESITAS Y, A TRAVÉS DEL MISMO BRINDE ATENCION INTEGRAL A LOS NIÑOS MENORES DE CINCO AÑOS, INVOLUCRADOS SU CONTEXTO FAMILIAR</t>
  </si>
  <si>
    <t>0006</t>
  </si>
  <si>
    <t>PROVEER AL CONTRATISTA  DE LOS RECURSOS DE QUE TRATA LA CLAUSULA TERCERA, PARA QUE ÉSTE ADMINISTRE EL HOGAR INFANTIL LAS FRESITAS Y, A TRAVÉS DEL MISMO BRINDE ATENCION INTEGRAL A LOS NIÑOS MENORES DE SEIS (6) AÑOS, INVOLUCRADOS SU CONTEXTO FAMILIAR</t>
  </si>
  <si>
    <t>81-18-98-0152</t>
  </si>
  <si>
    <t>81-01-99-003</t>
  </si>
  <si>
    <t>PROVEER AL CONTRATISTA DE LOS RECURSOS DE QUE TRATA LA CLAUSULA TERCERA DEL MISMO, PARA QUE ESTE ADMINISTRE EL HOGAR INFANTIL LAS FRESITAS DE FORTUL-ARAUCA Y A TRAVÉS DEL MISMO, BRINDE ATENCION A LAS NECESIDADES BASICAS DE PROTECCION, NUTRICION Y DESARROLLO INDIVIDUAL Y SOCIAL INTEGRAL A NIÑOS MENORES DE SEIS AÑOS, INVOLUCRANDO SU CONTEXTO FAMILIAR.</t>
  </si>
  <si>
    <t>81-18-2000-004</t>
  </si>
  <si>
    <t xml:space="preserve">BRINDAR A TREVÉS DEL HOGAR INFANTIL LAS FRESITAS  DEL MUNICIPIO DE FORTUL (ARAUCA) ATENCION A LAS NECESIDADES BASICAS DE PROTECCION, NUTRICION Y DESARROLLO INDIVIDUAL Y SOCIAL, A LOS NIÑOS Y NIÑAS MENORES DE SEIS (6) AÑOS, INVOLUCRANDO SU CONTEXTO FAMILIAR Y SOCIAL, CONFORME A LAS NORMAS Y LINEAMIENTOS  TÉCNICO ADMINISTRATIVOS DEL ICBF, LOS CUALES HACEN PARTE INTEGRAL DEL PRESENTE CONTRATO, PARA LOS CUALES EL INSTITUTO PROVEERA AL CONTRATISTA DE LOS RECURSOS DE QUE TRATA LA CLAUSULA CUARTA. </t>
  </si>
  <si>
    <t>026-2001</t>
  </si>
  <si>
    <t>BRINDAR A TRAVÉS DEL HOGAR INFANTIL LAS FRESITAS DEL MUNICIPIO DE FORTUL (ARAUCA) ATENCION A LAS NECESIDADES BASICAS DE PROTECCION, NUTRICION Y DESARROLLO INDIVIDUAL Y SOCIAL, A LOS NIÑOS Y NIÑAS MENORES DE CINCO (5) AÑOS, INVOLUCRANDO SU CONTEXTO FAMILIAR Y SOCIAL, PRIORIZANDO LA ATENCION A LOS HIJOS (AS) DE PADRES O MADRES TRABAJADORES PERTENECIENTES A SECTORES DE POBLACION CON VULNERABILIDAD ECONOMICA, SOCIAL Y PSICOAFECTIVA CONFORME A LAS NORMAS Y LINEAMIENTOS TECNICO ADMINISTRATIVOS DEL ICBF,  LOS CUALES HACEN PARTE  INTEGRAL DEL PRESENTE CONTRATO, PARA LO CUAL EL INSTITUTO PROVEERA AL CONTRATISTA DE LOS RECURSOS</t>
  </si>
  <si>
    <t>26-2002</t>
  </si>
  <si>
    <t>BRINDAR ATENCION A NIÑOS Y NIÑAS MENORES DE CINCO (5) AÑOS, INVOLUCRANDO SU CONTEXTO FAMILIAR Y COMUNITARIO DE CONFORMIDAD CON LOS LINEAMIENTOS TECNICO ADMINISTRATIVOS DEL ICBF, LOS CUALES HACEN PARTE INTEGRAL DEL PRESENTE CONTRATO, PARA LO CUAL EL INSITUTO APORTARÁ AL CONTRATISTA DE LOS RECURSOS DE QUE TRATA LA CLAUSULA CUARTA Y EL USO DE LOS BIENES MUEBLES E INMUEBLES QUE SE RELACIONAN EN EL ACTA DE SUMINISTRO SUSCRITA POR EL ALMACENISTA DEL ICBF</t>
  </si>
  <si>
    <t>25-2003</t>
  </si>
  <si>
    <t>BRINDAR ATENCION A NIÑOS Y NIÑAS DE SEIS (6) MESES HASTA CINCO (5) AÑOS EN EL HOGAR INFANTIL LAS FRESITAS, INVOLUCRANDO SU CONTEXTO FAMILIAR Y COMUNITARIO DE CONFORMIDAD CON LOS ESTANDARES Y LINEAMIENTOS EMANADOS DEL ICBF</t>
  </si>
  <si>
    <t>025-2004</t>
  </si>
  <si>
    <t>BRINDAR ATENCION A NIÑOS Y NIÑAS DE SEIS (6) MESES HASTA SEIS (6) AÑOS EN EL HOGAR INFANTIL LAS FRESITAS.</t>
  </si>
  <si>
    <t>004-2005</t>
  </si>
  <si>
    <t>BRINDAR ATENCION A NIÑOS Y NIÑAS DE SEIS (6) MESES HASTA SEIS (6) AÑOS EN EL HOGAR INFANTIL  DANDO PRIORIDAD A LOS NIÑOS Y NIÑAS PERTENECIENTES A LOS NIVELES I Y II DEL SISBEN</t>
  </si>
  <si>
    <t>003-2006</t>
  </si>
  <si>
    <t>BRINDAR ATENCION A NIÑOS Y NIÑAS DE SEIS (6) MESES HASTA SEIS (6) AÑOS DE EDAD EN EL HOGAR INFANTIL  DANDO PRIORIDAD A LOS NIÑOS Y NIÑAS PERTENECIENTES A LOS NIVELES I Y II DEL SISBEN, HIJOS DE PADRES TRABAJADORES, DANDO PRIORIDAD A LOS NIÑOS Y NIÑAS PERTENECIENTES A FAMILIAS EN SITUACION DE DESPLAZAMIENTO.</t>
  </si>
  <si>
    <t>006-2007</t>
  </si>
  <si>
    <t>006-2008</t>
  </si>
  <si>
    <t>BRINDAR ATENCION A NIÑOS Y NIÑAS DE SEIS (6) MESES HASTA CINCO (5) AÑOS ONCE (11) MESES  DE EDAD CON VULNERACION ECONOMICA Y SOCIAL PRIORITARIAMENTE A QUIENES POR RAZONES DE TRABAJO DE SUS PADRES O ADULTOS RESPONSABLES DE SU CUIDADO PERMANECEN SOLOS TEMPORALMENTE Y A LOS HIJOS DE FAMILIAS EN SITUACION DE DESPLAZAMIENTO (HOGAR INFANTIL LOS PATICOS DE SARVENA)</t>
  </si>
  <si>
    <t>004-2008</t>
  </si>
  <si>
    <t xml:space="preserve">BRINDAR ATENCION A NIÑOS Y NIÑAS DE SEIS (6) MESES HASTA CINCO (5) AÑOS ONCE (11) MESES  DE EDAD CON VULNERACION ECONOMICA Y SOCIAL PRIORITARIAMENTE A QUIENES POR RAZONES DE TRABAJO DE SUS PADRES O ADULTOS RESPONSABLES DE SU CUIDADO PERMANECEN SOLOS TEMPORALMENTE Y A LOS HIJOS DE FAMILIAS EN SITUACION DE DESPLAZAMIENTO </t>
  </si>
  <si>
    <t>011-2009</t>
  </si>
  <si>
    <t>ALCALDIA MUNICIPAL DE FORTUL</t>
  </si>
  <si>
    <t>002-2008</t>
  </si>
  <si>
    <t>AMPLIACION DE COBERTURA HOGAR INFANTIL FRESITAS DEL MUNICIPIO DE FORTUL</t>
  </si>
  <si>
    <t>001-2006</t>
  </si>
  <si>
    <t>004-2007</t>
  </si>
  <si>
    <t>009-2009</t>
  </si>
  <si>
    <t>APOYO A PROGRAMAS DE BIENESTAR FAMILIAR MEDIANTE AMPLIACION DE CUPOS A POBLACION VULNERABLE DEL MUNICIPIO DE FORTUL</t>
  </si>
  <si>
    <t>012-2010</t>
  </si>
  <si>
    <t>BRINDAR ATENCION INTEGRAL A NIÑOS Y NIÑAS ENTRE LOS SEIS (6) MESES Y HASTA CINCO AÑOS (5) ONCE MESES (11) DE EDAD CON VULNERABILIDAD ECONOMICA Y SOCIAL PRIORITARIAMENTE A QUIENES POR RAZONES DE TRABAJO DE SUS PADRES O ADULTOS RESPONSABLE DE SU CUIDADO PERMANECEN SOLOS TEMPORALMENTE Y A LOS HIJOS DE FAMILIA EN SITUACION DE DESPLAZAMIENTO, A TRAVEZ DE HOGARES INFANTILES DEL ICBF, EN EL MUNICIPIO DE FORTUL- AREA DE ATENCION DEL CENTRO ZONAL SARAVENA</t>
  </si>
  <si>
    <t>102-2010</t>
  </si>
  <si>
    <t>BRINDAR EL SERVICIO DE ATENCION INTEGRAL DIFERENCIAL DE 12 FAMILIAS VICTIMAS DEL DESPLAZAMIENTO CON MUJERES GESTANTES, MADRES EN PERIODO DE LACTANCIA Y NIÑOS Y NIÑAS MENORES DE CINCO AÑOS (HASTA 24 NIÑAS Y NIÑOS Y ADOLESCENTES Y 12 MUJERES GESTANTES Y EN PERIODO DE LACTANCIA), RECONOCIENDO SU CALIDAD DE VICTIMAS DE LA VIOLENCIA ARMADA (LEY 782 DE 2006, ART 6), EN EL DEPARTAMENTO DE ARAUCA.</t>
  </si>
  <si>
    <t>003-2011</t>
  </si>
  <si>
    <t xml:space="preserve">BRINDAR ATENCION INTEGRAL A NIÑOS Y NIÑAS ENTRE LOS SEIS (6) MESES Y HASTA CINCO (5) AÑOS ONCE MESES (11)  DE EDAD CON VULNERABILIDAD ECONOMICA Y SOCAIL PRIORITARIAMENTE A QUIENES POR RAZONES DE TRABAJO DE SUS PADRES O ADULTOS RESPONSABLES DE SU CUIDADO PERMANECEN SOLOS TEMPORALMENTE Y A LOS HIJOS DE FAMILIAS EN SITUACION DE DESPLAZAMIENTO, A TRAVÉS DE HOGARES INFANTILES DEL ICBF, EN EL MUNICIPIO DE FORTUL - AREA DE ATENCION DEL CENTRO ZONAL SARAVENA. </t>
  </si>
  <si>
    <t>034-2011</t>
  </si>
  <si>
    <t>AMPLIACION DE COBERTURA DEL PROGRAMA  DE BIENESTAR FAMILIAR DIRIGIDO A LA POBLACION VULNERABLE DEL MUNICIPIO DE FORTUL</t>
  </si>
  <si>
    <t>102-2011</t>
  </si>
  <si>
    <t>BRINDAR ATRAVES DE LA MODALIDAD "UNIDADES DE INTEGRACION FAMILIAR" ATENCION INTEGRAL DIFERENCIAL A FAMILIAS VICTIMAS DEL DESPLAZAMIENTO CON MUJERES GESTANTES Y MADRES LACTANTES Y NIÑOS Y NIÑAS MENORES DE CINCO AÑOS, CON EL FIN DE PROMOVER SU DESARROLLO INTEGRAL Y PROPORCIONAR EL GOCE EFECTIVO DE SUS DERECHOS MEDIANTE EL DESARROLLO DE ACCIONES QUE FORTALEZCAN SU CALIDAD DE VIDA REPRESENTADA ESTA EN SALUD, NUTRICION, PARTICIPACION, PROTECCION, EDUCACION Y DESARROLLO CADA UNIDAD DE INTEGRACION FAMILIAR DEBE ATENDER 24 NIÑOS NIÑAS MENORES DE CINCO AÑOS Y 12 MUJERES GESTANTES Y MADRES LACTANTES EN SITUACION DE DESPLAZAMIENTO. LA ATENCION SE BRINDARA ACORDE A LOS LINEAMIENTOS TECNICOS ADMINISTRATIVOS Y ESTANDARES DEFINIDOS POR EL ICBF PARA LA OPERACION DE LA MODALIDAD, EL PRESENTE CONTRATO  CORRESPONDE A TRES (3) UNIDADES DE INTEGRACION FAMILIAR UBICADA EN LOS MUNICIPIOS DE SARAVENA Y TAME DEL DEPARTAMENTO DE ARAUCA</t>
  </si>
  <si>
    <t>0003-2012</t>
  </si>
  <si>
    <t>BRINDAR ATENCION INTEGRAL A NIÑOS Y NIÑAS ENTRE LOS SEIS (6) MESES Y MENORES DE LOS CINCO AÑOS (5) DE EDAD, CON VULNERABILIDAD ECONOMICA Y SOCIAL, PRIORITARIAMENTE A QUIENES POR RAZONES DE TRABAJO DE SUS PADRES O ADULTOS RESPONSABLE DE SU CUIDAD PERMANECEN SOLOS TEMPORALMENTE Y A LOS HIJOS DE FAMILIAS EN SITUACION DE DESPLAZAMIENTO, UBICADOS EN EL MUNICIPIO DE FORTUL - AREA DE INFLUENCIA DEL CENTRO ZONAL SARAVENA.</t>
  </si>
  <si>
    <t>083-2012</t>
  </si>
  <si>
    <t>BRINDAR ATRAVES DE LA MODALIDAD "UNIDADES DE INTEGRACION FAMILIAR" ATENCION INTEGRAL DIFERENCIAL A FAMILIAS VICTIMAS DEL DESPLAZAMIENTO CON MUJERES GESTANTES Y MADRES LACTANTES Y NIÑOS Y NIÑAS MENORES DE CINCO AÑOS, CON EL FIN DE PROMOVER SU DESARROLLO INTEGRAL Y PROPORCIONAR EL GOCE EFECTIVO DE SUS DERECHOS MEDIANTE EL DESARROLLO DE ACCIONES QUE FORTALEZCAN SU CALIDAD DE VIDA REPRESENTADA ÉSTA EN SALUD, NUTRICION, PARTICIPACION, PROTECCION, EDUCACION Y DESARROLLO CADA UNIDAD DE INTEGRACION FAMILIAR DEBE ATENDER 24 NIÑOS NIÑAS MENORES DE CINCO AÑOS Y 12 MUJERES GESTANTES Y MADRES LACTANTES EN SITUACION DE DESPLAZAMIENTO. LA ATENCION SE BRINDARA ACORDE A LOS LINEAMIENTOS TECNICOS ADMINISTRATIVOS Y ESTANDARES DEFINIDOS POR EL ICBF PARA LA OPERACION DE LA MODALIDAD, EL PRESENTE CONTRATO  CORRESPONDE A TRES (3) UNIDADES DE INTEGRACION FAMILIAR UBICADA EN LOS MUNICIPIOS DE SARAVENA Y TAME DEL DEPARTAMENTO DE ARAUCA</t>
  </si>
  <si>
    <t>102-2012</t>
  </si>
  <si>
    <t>BRINDAR ATENCION INTEGRAL A NIÑOS Y NIÑAS ENTRE LOS SEIS (6) MESES Y MENORES DE LOS CINCO AÑOS (5) DE EDAD, CON VULNERABILIDAD ECONOMICA Y SOCIAL, PRIORITARIAMENTE A QUIENES POR RAZONES DE TRABAJO DE SUS PADRES O ADULTOS RESPONSABLE DE SU CUIDADO PERMANECEN SOLOS TEMPORALMENTE Y A LOS HIJOS DE FAMILIAS EN SITUACION DE DESPLAZAMIENTO, UBICADOS EN EL MUNICIPIO DE FORTUL - AREA DE INFLUENCIA DEL CENTRO ZONAL SARAVENA.</t>
  </si>
  <si>
    <t>150-2012</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</si>
  <si>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t>
  </si>
  <si>
    <t>161-2012</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</si>
  <si>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t>
  </si>
  <si>
    <t>055-2013</t>
  </si>
  <si>
    <t>2013 BRINDAR ATENCIÓN A LA PRIMERA INFANCIA, NIÑOS Y NIÑAS MENORES DE CINCO (5 ) AÑOS EN SITUACIÓN CON VULNERABILIDAD A TRAVÉS DE LOS HOGARES COMUNITARIOS DE BIENESTAR EN LAS SIGUIENTES FORMAS DE ATENCIÓN: FAMILIARES Y AGRUPADOS Y EN LA MODALIDAD FAMI, DE CONFORMIDAD CON LOS LINEAMIENTOS, ESTÁNDARES Y DIRECTRICES QUE EL ICBF EXPIDA PARA LAS MISMAS</t>
  </si>
  <si>
    <t>156-2014</t>
  </si>
  <si>
    <t>ATENDER A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t>
  </si>
  <si>
    <t>003-2015</t>
  </si>
  <si>
    <t>81-062-2016</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</si>
  <si>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</si>
  <si>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EAS, PARA QUE ESTE ASUMA CON SU PERSONAL Y BAJO SU EXCLUSIVA RESPONSABILIDAD DICHA ATENCIÓN</t>
  </si>
  <si>
    <t>81-100-2016</t>
  </si>
  <si>
    <t>2016 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</si>
  <si>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81-134-2016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</si>
  <si>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</si>
  <si>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81-167-2016</t>
  </si>
  <si>
    <t>81-208-2016</t>
  </si>
  <si>
    <t>PRESTAR EL SERVICIO DE ATENCIÓN A NIÑOS Y NIÑAS MENORES DE 5 AÑOS, O HASTA SU INGRESO AL GRADO DE TRANSICIÓN, CON EL FIN DE PROMOVER EL DESARROLLO INTEGRAL DE LA PRIMERA INFANCIA CON CALIDAD, DE CONFORMIDAD CON LOS LINEAMIENTOS, MANUAL OPERATIVO, Y LAS DIRECTRICES ESTABLECIDAS POR EL ICBF, EN EL MARCO DE LA POLÍTICA DE ESTADO PARA EL DESARROLLO INTEGRAL DE LA PRIMERA INFANCIA “DE CERO A SIEMPRE”, EN EL SERVICIO DE DESARROLLO INFANTIL</t>
  </si>
  <si>
    <t>81-152-2017</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</si>
  <si>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</si>
  <si>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81-185-2017</t>
  </si>
  <si>
    <t>81-184-2017</t>
  </si>
  <si>
    <t>PRESTAR EL SERVICIO DE EDUCACIÓN INICIAL EN EL MARCO DE LA ATENCIÓN INTEGRAL A LOS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</si>
  <si>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81-110-2018</t>
  </si>
  <si>
    <t>PRESTAR EL SERVICIO DE EDUCACIÓN INICIAL EN EL MARCO DE LA ATENCIÓN INTEGRAL A LOS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</si>
  <si>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81-113-2018</t>
  </si>
  <si>
    <t>81-114-2018</t>
  </si>
  <si>
    <t>PRESTAR EL SERVICIO DE EDUCACIÓN INICIAL EN EL MARCO DE LA ATENCIÓN INTEGRAL A LOS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</si>
  <si>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81-115-2018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</si>
  <si>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DEL ESTADO PARA EL DESARROLLO INTEGRAL DE LA PRIMERA INFANCIA “DE CERO A SIEMPRE”, EN EL SERVICIO  DESARROLLO INFANTIL EN MEDIO FAMILIAR”</t>
  </si>
  <si>
    <t>81-116-2018</t>
  </si>
  <si>
    <t>81-053-2019</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</si>
  <si>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</si>
  <si>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81-056-2019</t>
  </si>
  <si>
    <t>81-057-2019</t>
  </si>
  <si>
    <t xml:space="preserve">PRESTAR EL SERVICIO HOGARES INFANTILES -HI- DE CONFORMIDAD CON EL MANUAL OPERATIVO DE LA MODALIDAD INSTITUCIONAL Y LAS DIRECTRICES ESTABLECIDAS POR EL ICBF, EN ARMONÍA CON LA POLÍTICA DE ESTADO PARA EL DESARROLLO INTEGRAL DE LA PRIMERA INFANCIA “DE CERO A SIEMPRE”. </t>
  </si>
  <si>
    <t>25</t>
  </si>
  <si>
    <t>002</t>
  </si>
  <si>
    <t>004</t>
  </si>
  <si>
    <t>020</t>
  </si>
  <si>
    <t>009</t>
  </si>
  <si>
    <t>011</t>
  </si>
  <si>
    <t>007</t>
  </si>
  <si>
    <t xml:space="preserve">81-152 </t>
  </si>
  <si>
    <t>81-009</t>
  </si>
  <si>
    <t>81-071</t>
  </si>
  <si>
    <t>81-165</t>
  </si>
  <si>
    <t>81-151</t>
  </si>
  <si>
    <t>81-123</t>
  </si>
  <si>
    <t>81-059</t>
  </si>
  <si>
    <t xml:space="preserve">Brindar atención a niños y niñas menores de 5 años, involucrando su contexto familiar y comunitario de conformidad con los lineamientos técnicos administrativos del ICBF, que forman parte integral del presente contrato y para lo cual el ICBF aportara al contratista los recursos que trata la cláusula cuarta y el uso de los bienes muebles e inmuebles que se relaciona en el acta de suministro suscrita por el almacenista del ICBF, documento que forma parte integral del presente contrato </t>
  </si>
  <si>
    <t xml:space="preserve">El contratista se compromete a brindar atención a niños y niñas entre 6 meses y hasta 6 años de edad en el hogar infantil dando prioridad a los niños y niñas pertenecientes a los niveles 1 y 2 del sisen </t>
  </si>
  <si>
    <t xml:space="preserve">
El contratista se compromete a brindar atención a niños y niñas entre 6 meses y hasta 6 años de edad en el hogar infantil dando prioridad a los niños y niñas pertenecientes a los niveles 1 y 2 del sisen, hijos de padres trabajadores, dando prioridad a los niños y niñas pertenecientes a familias de situación de  desplazamiento. 
</t>
  </si>
  <si>
    <t xml:space="preserve">El contratista se compromete a brindar atención a niños y niñas entre 6 meses y hasta 6 años de edad en el hogar infantil dando prioridad a los niños y niñas pertenecientes a los niveles 1 y 2 del sisen, hijos de padres trabajadores, dando prioridad a los niños y niñas pertenecientes a familias de situación de  desplazamiento. </t>
  </si>
  <si>
    <t xml:space="preserve">Brindar atención integral a niños y niñas entre 6 meses y  hasta 5 años con 11 meses de edad, con vulnerabilidad económica y social, prioritariamente quienes por razones de trabajo de sus padres o adultos responsable de su cuidado permaneces solos temporalmente, y los hijos de familias en situación de desplazamiento. Unidad de servicio principal hogar infantil los enanitos Cubara   </t>
  </si>
  <si>
    <t>Seleccionar el contratista que brinda atención en la primera infancia en la modalidad hogar infantil de la regional Arauca para el municipio de cubara del  cz Saravena durante la vigencia 2009</t>
  </si>
  <si>
    <t xml:space="preserve">Brindar atención integral a niños y niñas entre 6 meses y  hasta 5 años con 11 meses de edad, con vulnerabilidad económica y social, prioritariamente quienes por razones de trabajo de sus padres o adultos responsable de su cuidado permaneces solos temporalmente, y los hijos de familias en situación de desplazamiento.  A través de hogares infantiles del ICBF en el municipio de cubara boyaca área de atención del cz Saravena </t>
  </si>
  <si>
    <t>Atender a la primera infancia en el marco de la estrategia de “Cero a siempre”, de conformidad con las directrices, lineamientos y estándares establecidos por el ICBF, así como regular las relaciones entre las partes derivadas de la entrega de aportes del ICBF el contratista, para que asuma con su personal y bajo su exclusiva responsabilidad dicha atención.</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</si>
  <si>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del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</si>
  <si>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 relaciones entre las partes derivadas de la entrega de aportes del ICBF a la Entidad Administradora del Servicio, para que este asuma con su personal y bajo su exclusiva responsabilidad dicha atención”</t>
  </si>
  <si>
    <t>“Prestar el servicio de atención, educación inicial y cuidado a los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t>
  </si>
  <si>
    <t>Prestar el servicio de atención  integral  a niños y niñas menores de 5 años, o hasta su ingreso al grado de transición, con el fin de promover el desarrollo integral de la primera infancia, de conformidad con el manual operativo de la modalidad institucional, las directrices establecidas por el ICBF, en el marco de la política de estado para el desarrollo Integral de la primera infancia “De Cero a Siempre” en el servicio Hogares Infantiles”</t>
  </si>
  <si>
    <t xml:space="preserve">Prestar el servicio educación inicial en el marco de la atención integral a las niñas y niños menores de 5 años o hasta su ingreso al grado transición, de conformidad con el manual operativo de la normatividad de la modalidad  y las directrices establecidas por el ICBF, en armonía con la política de estos para el desarrollo integral de la primera infancia “ DE CERO A SIEMPRE”, en el servicio hogares infantiles </t>
  </si>
  <si>
    <t xml:space="preserve">
Prestar el servicio hogares infantiles -hi-, de conformidad con el manual operativo de la modalidad institucional y las directrices establecidas por el ICBF, en armonía con la política de estado para el desarrollo integral de la primera infancia de cero a siempre
</t>
  </si>
  <si>
    <t>81-089-2020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</si>
  <si>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</si>
  <si>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MARLENY APONTE TORRES</t>
  </si>
  <si>
    <t>CARRERA 4 # 8-45 BRR EL JARDIN</t>
  </si>
  <si>
    <t>3175786958</t>
  </si>
  <si>
    <t>hogarinfantilenanitos@hotmail.com</t>
  </si>
  <si>
    <t>hifresitas@yahoo.es</t>
  </si>
  <si>
    <t>Fortul - Arauca</t>
  </si>
  <si>
    <t>Cubara- Boyaca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</si>
</sst>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I29" zoomScale="90" zoomScaleNormal="90"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44193.874360648151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68" t="str">
        <f>HYPERLINK("#Integrante_1!A109","CAPACIDAD RESIDUAL")</f>
        <v>CAPACIDAD RESIDUAL</v>
      </c>
      <c r="F8" s="269"/>
      <c r="G8" s="270"/>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68" t="str">
        <f>HYPERLINK("#Integrante_1!A162","TALENTO HUMANO")</f>
        <v>TALENTO HUMANO</v>
      </c>
      <c r="F9" s="269"/>
      <c r="G9" s="270"/>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68" t="str">
        <f>HYPERLINK("#Integrante_1!F162","INFRAESTRUCTURA")</f>
        <v>INFRAESTRUCTURA</v>
      </c>
      <c r="F10" s="269"/>
      <c r="G10" s="270"/>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2681</v>
      </c>
      <c r="D15" s="35"/>
      <c r="E15" s="35"/>
      <c r="F15" s="5"/>
      <c r="G15" s="32" t="s">
        <v>1168</v>
      </c>
      <c r="H15" s="105" t="s">
        <v>1070</v>
      </c>
      <c r="I15" s="32" t="s">
        <v>2629</v>
      </c>
      <c r="J15" s="110" t="s">
        <v>2637</v>
      </c>
      <c r="L15" s="265" t="s">
        <v>8</v>
      </c>
      <c r="M15" s="265"/>
      <c r="N15" s="184">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v>834000039</v>
      </c>
      <c r="C20" s="5"/>
      <c r="D20" s="74"/>
      <c r="E20" s="161" t="s">
        <v>2669</v>
      </c>
      <c r="F20" s="195" t="s">
        <v>2682</v>
      </c>
      <c r="G20" s="5"/>
      <c r="H20" s="271"/>
      <c r="I20" s="150" t="s">
        <v>1070</v>
      </c>
      <c r="J20" s="151" t="s">
        <v>1074</v>
      </c>
      <c r="K20" s="152">
        <v>1150222500</v>
      </c>
      <c r="L20" s="153">
        <v>44194</v>
      </c>
      <c r="M20" s="153">
        <v>44561</v>
      </c>
      <c r="N20" s="136">
        <f>+(M20-L20)/30</f>
        <v>12.233333333333333</v>
      </c>
      <c r="O20" s="139"/>
      <c r="U20" s="135"/>
      <c r="V20" s="107">
        <f ca="1">NOW()</f>
        <v>44193.874360648151</v>
      </c>
      <c r="W20" s="107">
        <f ca="1">NOW()</f>
        <v>44193.874360648151</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str">
        <f>VLOOKUP(B20,EAS!A2:B1439,2,0)</f>
        <v>ASOCIACIÓN DE PADRES DE FAMILIA DEL HOGAR INFANTIL FRESITAS</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t="s">
        <v>2683</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2671</v>
      </c>
      <c r="C48" s="114" t="s">
        <v>31</v>
      </c>
      <c r="D48" s="112" t="s">
        <v>2690</v>
      </c>
      <c r="E48" s="146">
        <v>32922</v>
      </c>
      <c r="F48" s="146">
        <v>33283</v>
      </c>
      <c r="G48" s="173">
        <f>IF(AND(E48&lt;&gt;"",F48&lt;&gt;""),((F48-E48)/30),"")</f>
        <v>12.033333333333333</v>
      </c>
      <c r="H48" s="116" t="s">
        <v>2691</v>
      </c>
      <c r="I48" s="115" t="s">
        <v>1070</v>
      </c>
      <c r="J48" s="115" t="s">
        <v>1074</v>
      </c>
      <c r="K48" s="118">
        <v>9513005</v>
      </c>
      <c r="L48" s="117" t="s">
        <v>1148</v>
      </c>
      <c r="M48" s="119">
        <v>1</v>
      </c>
      <c r="N48" s="117" t="s">
        <v>27</v>
      </c>
      <c r="O48" s="117" t="s">
        <v>1148</v>
      </c>
      <c r="P48" s="80"/>
    </row>
    <row r="49" spans="1:16" s="6" customFormat="1" ht="24.75" customHeight="1" x14ac:dyDescent="0.25">
      <c r="A49" s="144">
        <v>2</v>
      </c>
      <c r="B49" s="124" t="s">
        <v>2671</v>
      </c>
      <c r="C49" s="126" t="s">
        <v>31</v>
      </c>
      <c r="D49" s="112" t="s">
        <v>2692</v>
      </c>
      <c r="E49" s="146">
        <v>33287</v>
      </c>
      <c r="F49" s="146">
        <v>33376</v>
      </c>
      <c r="G49" s="173">
        <f t="shared" ref="G49:G107" si="2">IF(AND(E49&lt;&gt;"",F49&lt;&gt;""),((F49-E49)/30),"")</f>
        <v>2.9666666666666668</v>
      </c>
      <c r="H49" s="124" t="s">
        <v>2691</v>
      </c>
      <c r="I49" s="115" t="s">
        <v>1070</v>
      </c>
      <c r="J49" s="115" t="s">
        <v>1074</v>
      </c>
      <c r="K49" s="118">
        <v>3063064</v>
      </c>
      <c r="L49" s="126" t="s">
        <v>1148</v>
      </c>
      <c r="M49" s="119">
        <v>1</v>
      </c>
      <c r="N49" s="117" t="s">
        <v>27</v>
      </c>
      <c r="O49" s="117" t="s">
        <v>1148</v>
      </c>
      <c r="P49" s="80"/>
    </row>
    <row r="50" spans="1:16" s="6" customFormat="1" ht="24.75" customHeight="1" x14ac:dyDescent="0.25">
      <c r="A50" s="144">
        <v>3</v>
      </c>
      <c r="B50" s="124" t="s">
        <v>2671</v>
      </c>
      <c r="C50" s="126" t="s">
        <v>31</v>
      </c>
      <c r="D50" s="112" t="s">
        <v>2693</v>
      </c>
      <c r="E50" s="146">
        <v>33652</v>
      </c>
      <c r="F50" s="146">
        <v>33922</v>
      </c>
      <c r="G50" s="173">
        <f t="shared" si="2"/>
        <v>9</v>
      </c>
      <c r="H50" s="124" t="s">
        <v>2694</v>
      </c>
      <c r="I50" s="115" t="s">
        <v>1070</v>
      </c>
      <c r="J50" s="115" t="s">
        <v>1074</v>
      </c>
      <c r="K50" s="118">
        <v>17393775</v>
      </c>
      <c r="L50" s="126" t="s">
        <v>1148</v>
      </c>
      <c r="M50" s="119">
        <v>1</v>
      </c>
      <c r="N50" s="117" t="s">
        <v>27</v>
      </c>
      <c r="O50" s="117" t="s">
        <v>1148</v>
      </c>
      <c r="P50" s="80"/>
    </row>
    <row r="51" spans="1:16" s="6" customFormat="1" ht="24.75" customHeight="1" outlineLevel="1" x14ac:dyDescent="0.25">
      <c r="A51" s="144">
        <v>4</v>
      </c>
      <c r="B51" s="124" t="s">
        <v>2671</v>
      </c>
      <c r="C51" s="126" t="s">
        <v>31</v>
      </c>
      <c r="D51" s="112" t="s">
        <v>2695</v>
      </c>
      <c r="E51" s="146">
        <v>34018</v>
      </c>
      <c r="F51" s="146">
        <v>34333</v>
      </c>
      <c r="G51" s="173">
        <f t="shared" si="2"/>
        <v>10.5</v>
      </c>
      <c r="H51" s="116" t="s">
        <v>2696</v>
      </c>
      <c r="I51" s="115" t="s">
        <v>1070</v>
      </c>
      <c r="J51" s="115" t="s">
        <v>1074</v>
      </c>
      <c r="K51" s="118">
        <v>18557358</v>
      </c>
      <c r="L51" s="126" t="s">
        <v>1148</v>
      </c>
      <c r="M51" s="119">
        <v>1</v>
      </c>
      <c r="N51" s="117" t="s">
        <v>27</v>
      </c>
      <c r="O51" s="117" t="s">
        <v>1148</v>
      </c>
      <c r="P51" s="80"/>
    </row>
    <row r="52" spans="1:16" s="7" customFormat="1" ht="24.75" customHeight="1" outlineLevel="1" x14ac:dyDescent="0.25">
      <c r="A52" s="145">
        <v>5</v>
      </c>
      <c r="B52" s="124" t="s">
        <v>2671</v>
      </c>
      <c r="C52" s="126" t="s">
        <v>31</v>
      </c>
      <c r="D52" s="112" t="s">
        <v>2697</v>
      </c>
      <c r="E52" s="146">
        <v>34381</v>
      </c>
      <c r="F52" s="146">
        <v>34698</v>
      </c>
      <c r="G52" s="173">
        <f t="shared" si="2"/>
        <v>10.566666666666666</v>
      </c>
      <c r="H52" s="124" t="s">
        <v>2696</v>
      </c>
      <c r="I52" s="115" t="s">
        <v>1070</v>
      </c>
      <c r="J52" s="115" t="s">
        <v>1074</v>
      </c>
      <c r="K52" s="118">
        <v>25720513</v>
      </c>
      <c r="L52" s="126" t="s">
        <v>1148</v>
      </c>
      <c r="M52" s="119">
        <v>1</v>
      </c>
      <c r="N52" s="117" t="s">
        <v>27</v>
      </c>
      <c r="O52" s="117" t="s">
        <v>1148</v>
      </c>
      <c r="P52" s="81"/>
    </row>
    <row r="53" spans="1:16" s="7" customFormat="1" ht="24.75" customHeight="1" outlineLevel="1" x14ac:dyDescent="0.25">
      <c r="A53" s="145">
        <v>6</v>
      </c>
      <c r="B53" s="124" t="s">
        <v>2671</v>
      </c>
      <c r="C53" s="126" t="s">
        <v>31</v>
      </c>
      <c r="D53" s="112" t="s">
        <v>2698</v>
      </c>
      <c r="E53" s="146">
        <v>34746</v>
      </c>
      <c r="F53" s="146">
        <v>35063</v>
      </c>
      <c r="G53" s="173">
        <f t="shared" si="2"/>
        <v>10.566666666666666</v>
      </c>
      <c r="H53" s="124" t="s">
        <v>2696</v>
      </c>
      <c r="I53" s="115" t="s">
        <v>1070</v>
      </c>
      <c r="J53" s="115" t="s">
        <v>1074</v>
      </c>
      <c r="K53" s="118">
        <v>33440629</v>
      </c>
      <c r="L53" s="126" t="s">
        <v>1148</v>
      </c>
      <c r="M53" s="119">
        <v>1</v>
      </c>
      <c r="N53" s="117" t="s">
        <v>27</v>
      </c>
      <c r="O53" s="117" t="s">
        <v>1148</v>
      </c>
      <c r="P53" s="81"/>
    </row>
    <row r="54" spans="1:16" s="7" customFormat="1" ht="24.75" customHeight="1" outlineLevel="1" x14ac:dyDescent="0.25">
      <c r="A54" s="145">
        <v>7</v>
      </c>
      <c r="B54" s="124" t="s">
        <v>2671</v>
      </c>
      <c r="C54" s="126" t="s">
        <v>31</v>
      </c>
      <c r="D54" s="112" t="s">
        <v>2699</v>
      </c>
      <c r="E54" s="146">
        <v>35113</v>
      </c>
      <c r="F54" s="146">
        <v>35429</v>
      </c>
      <c r="G54" s="173">
        <f t="shared" si="2"/>
        <v>10.533333333333333</v>
      </c>
      <c r="H54" s="116" t="s">
        <v>2700</v>
      </c>
      <c r="I54" s="115" t="s">
        <v>1070</v>
      </c>
      <c r="J54" s="115" t="s">
        <v>1074</v>
      </c>
      <c r="K54" s="120">
        <v>39626325</v>
      </c>
      <c r="L54" s="126" t="s">
        <v>1148</v>
      </c>
      <c r="M54" s="119">
        <v>1</v>
      </c>
      <c r="N54" s="117" t="s">
        <v>27</v>
      </c>
      <c r="O54" s="117" t="s">
        <v>1148</v>
      </c>
      <c r="P54" s="81"/>
    </row>
    <row r="55" spans="1:16" s="7" customFormat="1" ht="24.75" customHeight="1" outlineLevel="1" x14ac:dyDescent="0.25">
      <c r="A55" s="145">
        <v>8</v>
      </c>
      <c r="B55" s="124" t="s">
        <v>2671</v>
      </c>
      <c r="C55" s="126" t="s">
        <v>31</v>
      </c>
      <c r="D55" s="112" t="s">
        <v>2701</v>
      </c>
      <c r="E55" s="146">
        <v>35445</v>
      </c>
      <c r="F55" s="146">
        <v>35795</v>
      </c>
      <c r="G55" s="173">
        <f t="shared" si="2"/>
        <v>11.666666666666666</v>
      </c>
      <c r="H55" s="124" t="s">
        <v>2702</v>
      </c>
      <c r="I55" s="115" t="s">
        <v>1070</v>
      </c>
      <c r="J55" s="115" t="s">
        <v>1074</v>
      </c>
      <c r="K55" s="120">
        <v>50006844</v>
      </c>
      <c r="L55" s="126" t="s">
        <v>1148</v>
      </c>
      <c r="M55" s="119">
        <v>1</v>
      </c>
      <c r="N55" s="117" t="s">
        <v>27</v>
      </c>
      <c r="O55" s="117" t="s">
        <v>1148</v>
      </c>
      <c r="P55" s="81"/>
    </row>
    <row r="56" spans="1:16" s="7" customFormat="1" ht="24.75" customHeight="1" outlineLevel="1" x14ac:dyDescent="0.25">
      <c r="A56" s="145">
        <v>9</v>
      </c>
      <c r="B56" s="124" t="s">
        <v>2671</v>
      </c>
      <c r="C56" s="126" t="s">
        <v>31</v>
      </c>
      <c r="D56" s="112" t="s">
        <v>2703</v>
      </c>
      <c r="E56" s="146">
        <v>35796</v>
      </c>
      <c r="F56" s="146">
        <v>36134</v>
      </c>
      <c r="G56" s="173">
        <f t="shared" si="2"/>
        <v>11.266666666666667</v>
      </c>
      <c r="H56" s="124" t="s">
        <v>2702</v>
      </c>
      <c r="I56" s="115" t="s">
        <v>1070</v>
      </c>
      <c r="J56" s="115" t="s">
        <v>1074</v>
      </c>
      <c r="K56" s="120">
        <v>59723787</v>
      </c>
      <c r="L56" s="126" t="s">
        <v>1148</v>
      </c>
      <c r="M56" s="119">
        <v>1</v>
      </c>
      <c r="N56" s="117" t="s">
        <v>27</v>
      </c>
      <c r="O56" s="117" t="s">
        <v>1148</v>
      </c>
      <c r="P56" s="81"/>
    </row>
    <row r="57" spans="1:16" s="7" customFormat="1" ht="24.75" customHeight="1" outlineLevel="1" x14ac:dyDescent="0.25">
      <c r="A57" s="145">
        <v>10</v>
      </c>
      <c r="B57" s="124" t="s">
        <v>2671</v>
      </c>
      <c r="C57" s="126" t="s">
        <v>31</v>
      </c>
      <c r="D57" s="63" t="s">
        <v>2704</v>
      </c>
      <c r="E57" s="146">
        <v>36161</v>
      </c>
      <c r="F57" s="146">
        <v>36513</v>
      </c>
      <c r="G57" s="173">
        <f t="shared" si="2"/>
        <v>11.733333333333333</v>
      </c>
      <c r="H57" s="64" t="s">
        <v>2705</v>
      </c>
      <c r="I57" s="63" t="s">
        <v>1070</v>
      </c>
      <c r="J57" s="63" t="s">
        <v>1074</v>
      </c>
      <c r="K57" s="66">
        <v>69311544</v>
      </c>
      <c r="L57" s="126" t="s">
        <v>1148</v>
      </c>
      <c r="M57" s="67">
        <v>1</v>
      </c>
      <c r="N57" s="65" t="s">
        <v>27</v>
      </c>
      <c r="O57" s="65" t="s">
        <v>1148</v>
      </c>
      <c r="P57" s="81"/>
    </row>
    <row r="58" spans="1:16" s="7" customFormat="1" ht="24.75" customHeight="1" outlineLevel="1" x14ac:dyDescent="0.25">
      <c r="A58" s="145">
        <v>11</v>
      </c>
      <c r="B58" s="124" t="s">
        <v>2671</v>
      </c>
      <c r="C58" s="126" t="s">
        <v>31</v>
      </c>
      <c r="D58" s="63" t="s">
        <v>2706</v>
      </c>
      <c r="E58" s="146">
        <v>36526</v>
      </c>
      <c r="F58" s="146">
        <v>36870</v>
      </c>
      <c r="G58" s="173">
        <f t="shared" si="2"/>
        <v>11.466666666666667</v>
      </c>
      <c r="H58" s="64" t="s">
        <v>2707</v>
      </c>
      <c r="I58" s="63" t="s">
        <v>1070</v>
      </c>
      <c r="J58" s="63" t="s">
        <v>1074</v>
      </c>
      <c r="K58" s="66">
        <v>75315014</v>
      </c>
      <c r="L58" s="126" t="s">
        <v>1148</v>
      </c>
      <c r="M58" s="67">
        <v>1</v>
      </c>
      <c r="N58" s="65" t="s">
        <v>27</v>
      </c>
      <c r="O58" s="65" t="s">
        <v>1148</v>
      </c>
      <c r="P58" s="81"/>
    </row>
    <row r="59" spans="1:16" s="7" customFormat="1" ht="24.75" customHeight="1" outlineLevel="1" x14ac:dyDescent="0.25">
      <c r="A59" s="145">
        <v>12</v>
      </c>
      <c r="B59" s="124" t="s">
        <v>2671</v>
      </c>
      <c r="C59" s="126" t="s">
        <v>31</v>
      </c>
      <c r="D59" s="63" t="s">
        <v>2708</v>
      </c>
      <c r="E59" s="146">
        <v>36923</v>
      </c>
      <c r="F59" s="146">
        <v>37255</v>
      </c>
      <c r="G59" s="173">
        <f t="shared" si="2"/>
        <v>11.066666666666666</v>
      </c>
      <c r="H59" s="64" t="s">
        <v>2709</v>
      </c>
      <c r="I59" s="63" t="s">
        <v>1070</v>
      </c>
      <c r="J59" s="63" t="s">
        <v>1074</v>
      </c>
      <c r="K59" s="66">
        <v>76696338</v>
      </c>
      <c r="L59" s="126" t="s">
        <v>1148</v>
      </c>
      <c r="M59" s="67">
        <v>1</v>
      </c>
      <c r="N59" s="65" t="s">
        <v>27</v>
      </c>
      <c r="O59" s="65" t="s">
        <v>1148</v>
      </c>
      <c r="P59" s="81"/>
    </row>
    <row r="60" spans="1:16" s="7" customFormat="1" ht="24.75" customHeight="1" outlineLevel="1" x14ac:dyDescent="0.25">
      <c r="A60" s="145">
        <v>13</v>
      </c>
      <c r="B60" s="124" t="s">
        <v>2671</v>
      </c>
      <c r="C60" s="126" t="s">
        <v>31</v>
      </c>
      <c r="D60" s="63" t="s">
        <v>2710</v>
      </c>
      <c r="E60" s="146">
        <v>37266</v>
      </c>
      <c r="F60" s="146">
        <v>37621</v>
      </c>
      <c r="G60" s="173">
        <f t="shared" si="2"/>
        <v>11.833333333333334</v>
      </c>
      <c r="H60" s="64" t="s">
        <v>2711</v>
      </c>
      <c r="I60" s="63" t="s">
        <v>1070</v>
      </c>
      <c r="J60" s="63" t="s">
        <v>1074</v>
      </c>
      <c r="K60" s="66">
        <v>109204867</v>
      </c>
      <c r="L60" s="126" t="s">
        <v>1148</v>
      </c>
      <c r="M60" s="67">
        <v>1</v>
      </c>
      <c r="N60" s="65" t="s">
        <v>27</v>
      </c>
      <c r="O60" s="65" t="s">
        <v>1148</v>
      </c>
      <c r="P60" s="81"/>
    </row>
    <row r="61" spans="1:16" s="7" customFormat="1" ht="24.75" customHeight="1" outlineLevel="1" x14ac:dyDescent="0.25">
      <c r="A61" s="145">
        <v>14</v>
      </c>
      <c r="B61" s="124" t="s">
        <v>2671</v>
      </c>
      <c r="C61" s="126" t="s">
        <v>31</v>
      </c>
      <c r="D61" s="63" t="s">
        <v>2712</v>
      </c>
      <c r="E61" s="146">
        <v>37712</v>
      </c>
      <c r="F61" s="146">
        <v>37986</v>
      </c>
      <c r="G61" s="173">
        <f t="shared" si="2"/>
        <v>9.1333333333333329</v>
      </c>
      <c r="H61" s="64" t="s">
        <v>2713</v>
      </c>
      <c r="I61" s="63" t="s">
        <v>1070</v>
      </c>
      <c r="J61" s="63" t="s">
        <v>1074</v>
      </c>
      <c r="K61" s="66">
        <v>73712989</v>
      </c>
      <c r="L61" s="126" t="s">
        <v>1148</v>
      </c>
      <c r="M61" s="67">
        <v>1</v>
      </c>
      <c r="N61" s="65" t="s">
        <v>27</v>
      </c>
      <c r="O61" s="65" t="s">
        <v>1148</v>
      </c>
      <c r="P61" s="81"/>
    </row>
    <row r="62" spans="1:16" s="7" customFormat="1" ht="24.75" customHeight="1" outlineLevel="1" x14ac:dyDescent="0.25">
      <c r="A62" s="145">
        <v>15</v>
      </c>
      <c r="B62" s="124" t="s">
        <v>2671</v>
      </c>
      <c r="C62" s="126" t="s">
        <v>31</v>
      </c>
      <c r="D62" s="63" t="s">
        <v>2714</v>
      </c>
      <c r="E62" s="146">
        <v>38020</v>
      </c>
      <c r="F62" s="146">
        <v>38352</v>
      </c>
      <c r="G62" s="173">
        <f t="shared" si="2"/>
        <v>11.066666666666666</v>
      </c>
      <c r="H62" s="124" t="s">
        <v>2715</v>
      </c>
      <c r="I62" s="63" t="s">
        <v>1070</v>
      </c>
      <c r="J62" s="63" t="s">
        <v>1074</v>
      </c>
      <c r="K62" s="66">
        <v>97736834</v>
      </c>
      <c r="L62" s="126" t="s">
        <v>1148</v>
      </c>
      <c r="M62" s="67">
        <v>1</v>
      </c>
      <c r="N62" s="65" t="s">
        <v>27</v>
      </c>
      <c r="O62" s="65" t="s">
        <v>1148</v>
      </c>
      <c r="P62" s="81"/>
    </row>
    <row r="63" spans="1:16" s="7" customFormat="1" ht="24.75" customHeight="1" outlineLevel="1" x14ac:dyDescent="0.25">
      <c r="A63" s="145">
        <v>16</v>
      </c>
      <c r="B63" s="124" t="s">
        <v>2671</v>
      </c>
      <c r="C63" s="126" t="s">
        <v>31</v>
      </c>
      <c r="D63" s="63" t="s">
        <v>2716</v>
      </c>
      <c r="E63" s="146">
        <v>38355</v>
      </c>
      <c r="F63" s="146">
        <v>38717</v>
      </c>
      <c r="G63" s="173">
        <f t="shared" si="2"/>
        <v>12.066666666666666</v>
      </c>
      <c r="H63" s="124" t="s">
        <v>2717</v>
      </c>
      <c r="I63" s="63" t="s">
        <v>1070</v>
      </c>
      <c r="J63" s="63" t="s">
        <v>1074</v>
      </c>
      <c r="K63" s="66">
        <v>103622591</v>
      </c>
      <c r="L63" s="126" t="s">
        <v>1148</v>
      </c>
      <c r="M63" s="67">
        <v>1</v>
      </c>
      <c r="N63" s="65" t="s">
        <v>27</v>
      </c>
      <c r="O63" s="65" t="s">
        <v>1148</v>
      </c>
      <c r="P63" s="81"/>
    </row>
    <row r="64" spans="1:16" s="7" customFormat="1" ht="24.75" customHeight="1" outlineLevel="1" x14ac:dyDescent="0.25">
      <c r="A64" s="145">
        <v>17</v>
      </c>
      <c r="B64" s="124" t="s">
        <v>2671</v>
      </c>
      <c r="C64" s="126" t="s">
        <v>31</v>
      </c>
      <c r="D64" s="63" t="s">
        <v>2718</v>
      </c>
      <c r="E64" s="146">
        <v>38719</v>
      </c>
      <c r="F64" s="146">
        <v>39082</v>
      </c>
      <c r="G64" s="173">
        <f t="shared" si="2"/>
        <v>12.1</v>
      </c>
      <c r="H64" s="124" t="s">
        <v>2719</v>
      </c>
      <c r="I64" s="63" t="s">
        <v>1070</v>
      </c>
      <c r="J64" s="63" t="s">
        <v>1074</v>
      </c>
      <c r="K64" s="66">
        <v>134762320</v>
      </c>
      <c r="L64" s="126" t="s">
        <v>1148</v>
      </c>
      <c r="M64" s="67">
        <v>1</v>
      </c>
      <c r="N64" s="65" t="s">
        <v>27</v>
      </c>
      <c r="O64" s="65" t="s">
        <v>1148</v>
      </c>
      <c r="P64" s="81"/>
    </row>
    <row r="65" spans="1:16" s="7" customFormat="1" ht="24.75" customHeight="1" outlineLevel="1" x14ac:dyDescent="0.25">
      <c r="A65" s="145">
        <v>18</v>
      </c>
      <c r="B65" s="124" t="s">
        <v>2671</v>
      </c>
      <c r="C65" s="126" t="s">
        <v>31</v>
      </c>
      <c r="D65" s="63" t="s">
        <v>2720</v>
      </c>
      <c r="E65" s="146">
        <v>39122</v>
      </c>
      <c r="F65" s="146">
        <v>39436</v>
      </c>
      <c r="G65" s="173">
        <f t="shared" si="2"/>
        <v>10.466666666666667</v>
      </c>
      <c r="H65" s="124" t="s">
        <v>2719</v>
      </c>
      <c r="I65" s="63" t="s">
        <v>1070</v>
      </c>
      <c r="J65" s="63" t="s">
        <v>1074</v>
      </c>
      <c r="K65" s="66">
        <v>140153349</v>
      </c>
      <c r="L65" s="126" t="s">
        <v>1148</v>
      </c>
      <c r="M65" s="67">
        <v>1</v>
      </c>
      <c r="N65" s="65" t="s">
        <v>27</v>
      </c>
      <c r="O65" s="65" t="s">
        <v>1148</v>
      </c>
      <c r="P65" s="81"/>
    </row>
    <row r="66" spans="1:16" s="7" customFormat="1" ht="24.75" customHeight="1" outlineLevel="1" x14ac:dyDescent="0.25">
      <c r="A66" s="145">
        <v>19</v>
      </c>
      <c r="B66" s="124" t="s">
        <v>2671</v>
      </c>
      <c r="C66" s="126" t="s">
        <v>31</v>
      </c>
      <c r="D66" s="63" t="s">
        <v>2721</v>
      </c>
      <c r="E66" s="146">
        <v>39480</v>
      </c>
      <c r="F66" s="146">
        <v>39813</v>
      </c>
      <c r="G66" s="173">
        <f t="shared" si="2"/>
        <v>11.1</v>
      </c>
      <c r="H66" s="124" t="s">
        <v>2722</v>
      </c>
      <c r="I66" s="63" t="s">
        <v>1070</v>
      </c>
      <c r="J66" s="63" t="s">
        <v>1076</v>
      </c>
      <c r="K66" s="66">
        <v>150081104</v>
      </c>
      <c r="L66" s="126" t="s">
        <v>1148</v>
      </c>
      <c r="M66" s="67">
        <v>1</v>
      </c>
      <c r="N66" s="65" t="s">
        <v>27</v>
      </c>
      <c r="O66" s="65" t="s">
        <v>1148</v>
      </c>
      <c r="P66" s="81"/>
    </row>
    <row r="67" spans="1:16" s="7" customFormat="1" ht="24.75" customHeight="1" outlineLevel="1" x14ac:dyDescent="0.25">
      <c r="A67" s="145">
        <v>20</v>
      </c>
      <c r="B67" s="124" t="s">
        <v>2671</v>
      </c>
      <c r="C67" s="126" t="s">
        <v>31</v>
      </c>
      <c r="D67" s="63" t="s">
        <v>2723</v>
      </c>
      <c r="E67" s="146">
        <v>39449</v>
      </c>
      <c r="F67" s="146">
        <v>39813</v>
      </c>
      <c r="G67" s="173">
        <f t="shared" si="2"/>
        <v>12.133333333333333</v>
      </c>
      <c r="H67" s="124" t="s">
        <v>2724</v>
      </c>
      <c r="I67" s="63" t="s">
        <v>1070</v>
      </c>
      <c r="J67" s="63" t="s">
        <v>1074</v>
      </c>
      <c r="K67" s="66">
        <v>160250496</v>
      </c>
      <c r="L67" s="126" t="s">
        <v>1148</v>
      </c>
      <c r="M67" s="67">
        <v>1</v>
      </c>
      <c r="N67" s="65" t="s">
        <v>27</v>
      </c>
      <c r="O67" s="65" t="s">
        <v>1148</v>
      </c>
      <c r="P67" s="81"/>
    </row>
    <row r="68" spans="1:16" s="7" customFormat="1" ht="24.75" customHeight="1" outlineLevel="1" x14ac:dyDescent="0.25">
      <c r="A68" s="144">
        <v>21</v>
      </c>
      <c r="B68" s="124" t="s">
        <v>2726</v>
      </c>
      <c r="C68" s="126" t="s">
        <v>31</v>
      </c>
      <c r="D68" s="123" t="s">
        <v>2727</v>
      </c>
      <c r="E68" s="146">
        <v>39661</v>
      </c>
      <c r="F68" s="146">
        <v>39812</v>
      </c>
      <c r="G68" s="173">
        <f t="shared" si="2"/>
        <v>5.0333333333333332</v>
      </c>
      <c r="H68" s="124" t="s">
        <v>2728</v>
      </c>
      <c r="I68" s="123" t="s">
        <v>1070</v>
      </c>
      <c r="J68" s="123" t="s">
        <v>1074</v>
      </c>
      <c r="K68" s="125">
        <v>14999817</v>
      </c>
      <c r="L68" s="126" t="s">
        <v>1148</v>
      </c>
      <c r="M68" s="119">
        <v>1</v>
      </c>
      <c r="N68" s="126" t="s">
        <v>27</v>
      </c>
      <c r="O68" s="126" t="s">
        <v>1148</v>
      </c>
      <c r="P68" s="81"/>
    </row>
    <row r="69" spans="1:16" s="7" customFormat="1" ht="24.75" customHeight="1" outlineLevel="1" x14ac:dyDescent="0.25">
      <c r="A69" s="144">
        <v>22</v>
      </c>
      <c r="B69" s="124" t="s">
        <v>2671</v>
      </c>
      <c r="C69" s="126" t="s">
        <v>31</v>
      </c>
      <c r="D69" s="123" t="s">
        <v>2725</v>
      </c>
      <c r="E69" s="146">
        <v>39815</v>
      </c>
      <c r="F69" s="146">
        <v>40178</v>
      </c>
      <c r="G69" s="173">
        <f t="shared" si="2"/>
        <v>12.1</v>
      </c>
      <c r="H69" s="124" t="s">
        <v>2724</v>
      </c>
      <c r="I69" s="123" t="s">
        <v>1070</v>
      </c>
      <c r="J69" s="123" t="s">
        <v>1074</v>
      </c>
      <c r="K69" s="125">
        <v>199966889</v>
      </c>
      <c r="L69" s="126" t="s">
        <v>1148</v>
      </c>
      <c r="M69" s="119">
        <v>1</v>
      </c>
      <c r="N69" s="126" t="s">
        <v>27</v>
      </c>
      <c r="O69" s="126" t="s">
        <v>1148</v>
      </c>
      <c r="P69" s="81"/>
    </row>
    <row r="70" spans="1:16" s="7" customFormat="1" ht="24.75" customHeight="1" outlineLevel="1" x14ac:dyDescent="0.25">
      <c r="A70" s="144">
        <v>23</v>
      </c>
      <c r="B70" s="124" t="s">
        <v>2726</v>
      </c>
      <c r="C70" s="126" t="s">
        <v>31</v>
      </c>
      <c r="D70" s="123" t="s">
        <v>2716</v>
      </c>
      <c r="E70" s="146">
        <v>38519</v>
      </c>
      <c r="F70" s="146">
        <v>38702</v>
      </c>
      <c r="G70" s="173">
        <f t="shared" si="2"/>
        <v>6.1</v>
      </c>
      <c r="H70" s="124" t="s">
        <v>2728</v>
      </c>
      <c r="I70" s="123" t="s">
        <v>1070</v>
      </c>
      <c r="J70" s="123" t="s">
        <v>1074</v>
      </c>
      <c r="K70" s="125">
        <v>14000000</v>
      </c>
      <c r="L70" s="126" t="s">
        <v>1148</v>
      </c>
      <c r="M70" s="119">
        <v>1</v>
      </c>
      <c r="N70" s="126" t="s">
        <v>27</v>
      </c>
      <c r="O70" s="126" t="s">
        <v>1148</v>
      </c>
      <c r="P70" s="81"/>
    </row>
    <row r="71" spans="1:16" s="7" customFormat="1" ht="24.75" customHeight="1" outlineLevel="1" x14ac:dyDescent="0.25">
      <c r="A71" s="144">
        <v>24</v>
      </c>
      <c r="B71" s="124" t="s">
        <v>2726</v>
      </c>
      <c r="C71" s="126" t="s">
        <v>31</v>
      </c>
      <c r="D71" s="123" t="s">
        <v>2729</v>
      </c>
      <c r="E71" s="146">
        <v>38895</v>
      </c>
      <c r="F71" s="146">
        <v>39078</v>
      </c>
      <c r="G71" s="173">
        <f t="shared" si="2"/>
        <v>6.1</v>
      </c>
      <c r="H71" s="124" t="s">
        <v>2728</v>
      </c>
      <c r="I71" s="123" t="s">
        <v>1070</v>
      </c>
      <c r="J71" s="123" t="s">
        <v>1074</v>
      </c>
      <c r="K71" s="125">
        <v>15000000</v>
      </c>
      <c r="L71" s="126" t="s">
        <v>1148</v>
      </c>
      <c r="M71" s="119">
        <v>1</v>
      </c>
      <c r="N71" s="126" t="s">
        <v>27</v>
      </c>
      <c r="O71" s="126" t="s">
        <v>1148</v>
      </c>
      <c r="P71" s="81"/>
    </row>
    <row r="72" spans="1:16" s="7" customFormat="1" ht="24.75" customHeight="1" outlineLevel="1" x14ac:dyDescent="0.25">
      <c r="A72" s="145">
        <v>25</v>
      </c>
      <c r="B72" s="124" t="s">
        <v>2726</v>
      </c>
      <c r="C72" s="126" t="s">
        <v>31</v>
      </c>
      <c r="D72" s="123" t="s">
        <v>2730</v>
      </c>
      <c r="E72" s="146">
        <v>39260</v>
      </c>
      <c r="F72" s="146">
        <v>39444</v>
      </c>
      <c r="G72" s="173">
        <f t="shared" si="2"/>
        <v>6.1333333333333337</v>
      </c>
      <c r="H72" s="124" t="s">
        <v>2728</v>
      </c>
      <c r="I72" s="123" t="s">
        <v>1070</v>
      </c>
      <c r="J72" s="123" t="s">
        <v>1074</v>
      </c>
      <c r="K72" s="125">
        <v>15000000</v>
      </c>
      <c r="L72" s="126" t="s">
        <v>1148</v>
      </c>
      <c r="M72" s="119">
        <v>1</v>
      </c>
      <c r="N72" s="126" t="s">
        <v>27</v>
      </c>
      <c r="O72" s="126" t="s">
        <v>1148</v>
      </c>
      <c r="P72" s="81"/>
    </row>
    <row r="73" spans="1:16" s="7" customFormat="1" ht="24.75" customHeight="1" outlineLevel="1" x14ac:dyDescent="0.25">
      <c r="A73" s="145">
        <v>26</v>
      </c>
      <c r="B73" s="124" t="s">
        <v>2726</v>
      </c>
      <c r="C73" s="126" t="s">
        <v>31</v>
      </c>
      <c r="D73" s="123" t="s">
        <v>2731</v>
      </c>
      <c r="E73" s="146">
        <v>40054</v>
      </c>
      <c r="F73" s="146">
        <v>40175</v>
      </c>
      <c r="G73" s="173">
        <f t="shared" si="2"/>
        <v>4.0333333333333332</v>
      </c>
      <c r="H73" s="124" t="s">
        <v>2732</v>
      </c>
      <c r="I73" s="123" t="s">
        <v>1070</v>
      </c>
      <c r="J73" s="123" t="s">
        <v>1074</v>
      </c>
      <c r="K73" s="125">
        <v>8000000</v>
      </c>
      <c r="L73" s="126" t="s">
        <v>1148</v>
      </c>
      <c r="M73" s="119">
        <v>1</v>
      </c>
      <c r="N73" s="126" t="s">
        <v>27</v>
      </c>
      <c r="O73" s="126" t="s">
        <v>1148</v>
      </c>
      <c r="P73" s="81"/>
    </row>
    <row r="74" spans="1:16" s="7" customFormat="1" ht="24.75" customHeight="1" outlineLevel="1" x14ac:dyDescent="0.25">
      <c r="A74" s="145">
        <v>27</v>
      </c>
      <c r="B74" s="124" t="s">
        <v>2671</v>
      </c>
      <c r="C74" s="126" t="s">
        <v>31</v>
      </c>
      <c r="D74" s="123" t="s">
        <v>2733</v>
      </c>
      <c r="E74" s="146">
        <v>40182</v>
      </c>
      <c r="F74" s="146">
        <v>40543</v>
      </c>
      <c r="G74" s="173">
        <f t="shared" si="2"/>
        <v>12.033333333333333</v>
      </c>
      <c r="H74" s="124" t="s">
        <v>2734</v>
      </c>
      <c r="I74" s="123" t="s">
        <v>1070</v>
      </c>
      <c r="J74" s="123" t="s">
        <v>1074</v>
      </c>
      <c r="K74" s="125">
        <v>207045234</v>
      </c>
      <c r="L74" s="126" t="s">
        <v>1148</v>
      </c>
      <c r="M74" s="119">
        <v>1</v>
      </c>
      <c r="N74" s="126" t="s">
        <v>27</v>
      </c>
      <c r="O74" s="126" t="s">
        <v>1148</v>
      </c>
      <c r="P74" s="81"/>
    </row>
    <row r="75" spans="1:16" s="7" customFormat="1" ht="24.75" customHeight="1" outlineLevel="1" x14ac:dyDescent="0.25">
      <c r="A75" s="145">
        <v>28</v>
      </c>
      <c r="B75" s="124" t="s">
        <v>2671</v>
      </c>
      <c r="C75" s="126" t="s">
        <v>31</v>
      </c>
      <c r="D75" s="123" t="s">
        <v>2735</v>
      </c>
      <c r="E75" s="146">
        <v>40400</v>
      </c>
      <c r="F75" s="146">
        <v>40543</v>
      </c>
      <c r="G75" s="173">
        <f t="shared" si="2"/>
        <v>4.7666666666666666</v>
      </c>
      <c r="H75" s="124" t="s">
        <v>2736</v>
      </c>
      <c r="I75" s="123" t="s">
        <v>1070</v>
      </c>
      <c r="J75" s="123" t="s">
        <v>1074</v>
      </c>
      <c r="K75" s="125">
        <v>66656334</v>
      </c>
      <c r="L75" s="126" t="s">
        <v>1148</v>
      </c>
      <c r="M75" s="119">
        <v>1</v>
      </c>
      <c r="N75" s="126" t="s">
        <v>27</v>
      </c>
      <c r="O75" s="126" t="s">
        <v>1148</v>
      </c>
      <c r="P75" s="81"/>
    </row>
    <row r="76" spans="1:16" s="7" customFormat="1" ht="24.75" customHeight="1" outlineLevel="1" x14ac:dyDescent="0.25">
      <c r="A76" s="145">
        <v>29</v>
      </c>
      <c r="B76" s="124" t="s">
        <v>2671</v>
      </c>
      <c r="C76" s="126" t="s">
        <v>31</v>
      </c>
      <c r="D76" s="123" t="s">
        <v>2737</v>
      </c>
      <c r="E76" s="146">
        <v>40546</v>
      </c>
      <c r="F76" s="146">
        <v>40908</v>
      </c>
      <c r="G76" s="173">
        <f t="shared" si="2"/>
        <v>12.066666666666666</v>
      </c>
      <c r="H76" s="124" t="s">
        <v>2738</v>
      </c>
      <c r="I76" s="123" t="s">
        <v>1070</v>
      </c>
      <c r="J76" s="123" t="s">
        <v>1074</v>
      </c>
      <c r="K76" s="125">
        <v>179413538</v>
      </c>
      <c r="L76" s="126" t="s">
        <v>1148</v>
      </c>
      <c r="M76" s="119">
        <v>1</v>
      </c>
      <c r="N76" s="126" t="s">
        <v>27</v>
      </c>
      <c r="O76" s="126" t="s">
        <v>1148</v>
      </c>
      <c r="P76" s="81"/>
    </row>
    <row r="77" spans="1:16" s="7" customFormat="1" ht="24.75" customHeight="1" outlineLevel="1" x14ac:dyDescent="0.25">
      <c r="A77" s="145">
        <v>30</v>
      </c>
      <c r="B77" s="124" t="s">
        <v>2726</v>
      </c>
      <c r="C77" s="126" t="s">
        <v>31</v>
      </c>
      <c r="D77" s="123" t="s">
        <v>2739</v>
      </c>
      <c r="E77" s="146">
        <v>40690</v>
      </c>
      <c r="F77" s="146">
        <v>40904</v>
      </c>
      <c r="G77" s="173">
        <f t="shared" si="2"/>
        <v>7.1333333333333337</v>
      </c>
      <c r="H77" s="124" t="s">
        <v>2740</v>
      </c>
      <c r="I77" s="123" t="s">
        <v>1070</v>
      </c>
      <c r="J77" s="123" t="s">
        <v>1070</v>
      </c>
      <c r="K77" s="125">
        <v>14990000</v>
      </c>
      <c r="L77" s="126" t="s">
        <v>1148</v>
      </c>
      <c r="M77" s="119">
        <v>1</v>
      </c>
      <c r="N77" s="126" t="s">
        <v>27</v>
      </c>
      <c r="O77" s="126" t="s">
        <v>1148</v>
      </c>
      <c r="P77" s="81"/>
    </row>
    <row r="78" spans="1:16" s="7" customFormat="1" ht="24.75" customHeight="1" outlineLevel="1" x14ac:dyDescent="0.25">
      <c r="A78" s="145">
        <v>31</v>
      </c>
      <c r="B78" s="124" t="s">
        <v>2671</v>
      </c>
      <c r="C78" s="126" t="s">
        <v>31</v>
      </c>
      <c r="D78" s="123" t="s">
        <v>2741</v>
      </c>
      <c r="E78" s="146">
        <v>40725</v>
      </c>
      <c r="F78" s="146">
        <v>40908</v>
      </c>
      <c r="G78" s="173">
        <f t="shared" si="2"/>
        <v>6.1</v>
      </c>
      <c r="H78" s="124" t="s">
        <v>2742</v>
      </c>
      <c r="I78" s="123" t="s">
        <v>1070</v>
      </c>
      <c r="J78" s="123" t="s">
        <v>1076</v>
      </c>
      <c r="K78" s="125">
        <v>99450222</v>
      </c>
      <c r="L78" s="126" t="s">
        <v>1148</v>
      </c>
      <c r="M78" s="119">
        <v>1</v>
      </c>
      <c r="N78" s="126" t="s">
        <v>27</v>
      </c>
      <c r="O78" s="126" t="s">
        <v>1148</v>
      </c>
      <c r="P78" s="81"/>
    </row>
    <row r="79" spans="1:16" s="7" customFormat="1" ht="24.75" customHeight="1" outlineLevel="1" x14ac:dyDescent="0.25">
      <c r="A79" s="145">
        <v>32</v>
      </c>
      <c r="B79" s="124" t="s">
        <v>2671</v>
      </c>
      <c r="C79" s="126" t="s">
        <v>31</v>
      </c>
      <c r="D79" s="123" t="s">
        <v>2741</v>
      </c>
      <c r="E79" s="146"/>
      <c r="F79" s="146"/>
      <c r="G79" s="173" t="str">
        <f t="shared" si="2"/>
        <v/>
      </c>
      <c r="H79" s="124" t="s">
        <v>2742</v>
      </c>
      <c r="I79" s="123" t="s">
        <v>1070</v>
      </c>
      <c r="J79" s="123" t="s">
        <v>1077</v>
      </c>
      <c r="K79" s="125"/>
      <c r="L79" s="126" t="s">
        <v>1148</v>
      </c>
      <c r="M79" s="119">
        <v>1</v>
      </c>
      <c r="N79" s="126" t="s">
        <v>27</v>
      </c>
      <c r="O79" s="126" t="s">
        <v>1148</v>
      </c>
      <c r="P79" s="81"/>
    </row>
    <row r="80" spans="1:16" s="7" customFormat="1" ht="24.75" customHeight="1" outlineLevel="1" x14ac:dyDescent="0.25">
      <c r="A80" s="145">
        <v>33</v>
      </c>
      <c r="B80" s="124" t="s">
        <v>2671</v>
      </c>
      <c r="C80" s="126" t="s">
        <v>31</v>
      </c>
      <c r="D80" s="123" t="s">
        <v>2743</v>
      </c>
      <c r="E80" s="146">
        <v>40940</v>
      </c>
      <c r="F80" s="146">
        <v>41101</v>
      </c>
      <c r="G80" s="173">
        <f t="shared" si="2"/>
        <v>5.3666666666666663</v>
      </c>
      <c r="H80" s="124" t="s">
        <v>2744</v>
      </c>
      <c r="I80" s="123" t="s">
        <v>1070</v>
      </c>
      <c r="J80" s="123" t="s">
        <v>1074</v>
      </c>
      <c r="K80" s="125">
        <v>96877831</v>
      </c>
      <c r="L80" s="126" t="s">
        <v>1148</v>
      </c>
      <c r="M80" s="119">
        <v>1</v>
      </c>
      <c r="N80" s="126" t="s">
        <v>27</v>
      </c>
      <c r="O80" s="126" t="s">
        <v>1148</v>
      </c>
      <c r="P80" s="81"/>
    </row>
    <row r="81" spans="1:16" s="7" customFormat="1" ht="24.75" customHeight="1" outlineLevel="1" x14ac:dyDescent="0.25">
      <c r="A81" s="145">
        <v>34</v>
      </c>
      <c r="B81" s="124" t="s">
        <v>2671</v>
      </c>
      <c r="C81" s="126" t="s">
        <v>31</v>
      </c>
      <c r="D81" s="123" t="s">
        <v>2745</v>
      </c>
      <c r="E81" s="146">
        <v>41030</v>
      </c>
      <c r="F81" s="146">
        <v>41274</v>
      </c>
      <c r="G81" s="173">
        <f t="shared" si="2"/>
        <v>8.1333333333333329</v>
      </c>
      <c r="H81" s="124" t="s">
        <v>2746</v>
      </c>
      <c r="I81" s="123" t="s">
        <v>1070</v>
      </c>
      <c r="J81" s="123" t="s">
        <v>1076</v>
      </c>
      <c r="K81" s="125">
        <v>180201600</v>
      </c>
      <c r="L81" s="126" t="s">
        <v>1148</v>
      </c>
      <c r="M81" s="119">
        <v>1</v>
      </c>
      <c r="N81" s="126" t="s">
        <v>27</v>
      </c>
      <c r="O81" s="126" t="s">
        <v>1148</v>
      </c>
      <c r="P81" s="81"/>
    </row>
    <row r="82" spans="1:16" s="7" customFormat="1" ht="24.75" customHeight="1" outlineLevel="1" x14ac:dyDescent="0.25">
      <c r="A82" s="145">
        <v>35</v>
      </c>
      <c r="B82" s="124" t="s">
        <v>2671</v>
      </c>
      <c r="C82" s="126" t="s">
        <v>31</v>
      </c>
      <c r="D82" s="123" t="s">
        <v>2745</v>
      </c>
      <c r="E82" s="146"/>
      <c r="F82" s="146"/>
      <c r="G82" s="173" t="str">
        <f t="shared" si="2"/>
        <v/>
      </c>
      <c r="H82" s="124" t="s">
        <v>2746</v>
      </c>
      <c r="I82" s="123" t="s">
        <v>1070</v>
      </c>
      <c r="J82" s="123" t="s">
        <v>1077</v>
      </c>
      <c r="K82" s="125"/>
      <c r="L82" s="126" t="s">
        <v>1148</v>
      </c>
      <c r="M82" s="119">
        <v>1</v>
      </c>
      <c r="N82" s="126" t="s">
        <v>27</v>
      </c>
      <c r="O82" s="126" t="s">
        <v>1148</v>
      </c>
      <c r="P82" s="81"/>
    </row>
    <row r="83" spans="1:16" s="7" customFormat="1" ht="24.75" customHeight="1" outlineLevel="1" x14ac:dyDescent="0.25">
      <c r="A83" s="145">
        <v>36</v>
      </c>
      <c r="B83" s="124" t="s">
        <v>2671</v>
      </c>
      <c r="C83" s="126" t="s">
        <v>31</v>
      </c>
      <c r="D83" s="63" t="s">
        <v>2747</v>
      </c>
      <c r="E83" s="146">
        <v>41106</v>
      </c>
      <c r="F83" s="146">
        <v>41273</v>
      </c>
      <c r="G83" s="173">
        <f t="shared" si="2"/>
        <v>5.5666666666666664</v>
      </c>
      <c r="H83" s="124" t="s">
        <v>2748</v>
      </c>
      <c r="I83" s="63" t="s">
        <v>1070</v>
      </c>
      <c r="J83" s="63" t="s">
        <v>1074</v>
      </c>
      <c r="K83" s="66">
        <v>99705116</v>
      </c>
      <c r="L83" s="126" t="s">
        <v>1148</v>
      </c>
      <c r="M83" s="67">
        <v>1</v>
      </c>
      <c r="N83" s="65" t="s">
        <v>27</v>
      </c>
      <c r="O83" s="65" t="s">
        <v>1148</v>
      </c>
      <c r="P83" s="81"/>
    </row>
    <row r="84" spans="1:16" s="7" customFormat="1" ht="24.75" customHeight="1" outlineLevel="1" x14ac:dyDescent="0.25">
      <c r="A84" s="145">
        <v>37</v>
      </c>
      <c r="B84" s="124" t="s">
        <v>2671</v>
      </c>
      <c r="C84" s="126" t="s">
        <v>31</v>
      </c>
      <c r="D84" s="63" t="s">
        <v>2749</v>
      </c>
      <c r="E84" s="146">
        <v>41250</v>
      </c>
      <c r="F84" s="146">
        <v>42004</v>
      </c>
      <c r="G84" s="173">
        <f t="shared" si="2"/>
        <v>25.133333333333333</v>
      </c>
      <c r="H84" s="64" t="s">
        <v>2750</v>
      </c>
      <c r="I84" s="63" t="s">
        <v>1070</v>
      </c>
      <c r="J84" s="63" t="s">
        <v>1074</v>
      </c>
      <c r="K84" s="66">
        <v>531957566</v>
      </c>
      <c r="L84" s="126" t="s">
        <v>1148</v>
      </c>
      <c r="M84" s="67">
        <v>1</v>
      </c>
      <c r="N84" s="65" t="s">
        <v>27</v>
      </c>
      <c r="O84" s="65" t="s">
        <v>1148</v>
      </c>
      <c r="P84" s="81"/>
    </row>
    <row r="85" spans="1:16" s="7" customFormat="1" ht="24.75" customHeight="1" outlineLevel="1" x14ac:dyDescent="0.25">
      <c r="A85" s="145">
        <v>38</v>
      </c>
      <c r="B85" s="124" t="s">
        <v>2671</v>
      </c>
      <c r="C85" s="126" t="s">
        <v>31</v>
      </c>
      <c r="D85" s="63" t="s">
        <v>2751</v>
      </c>
      <c r="E85" s="146">
        <v>41257</v>
      </c>
      <c r="F85" s="146">
        <v>42004</v>
      </c>
      <c r="G85" s="173">
        <f t="shared" si="2"/>
        <v>24.9</v>
      </c>
      <c r="H85" s="124" t="s">
        <v>2752</v>
      </c>
      <c r="I85" s="63" t="s">
        <v>1070</v>
      </c>
      <c r="J85" s="63" t="s">
        <v>1074</v>
      </c>
      <c r="K85" s="66">
        <v>963680927</v>
      </c>
      <c r="L85" s="126" t="s">
        <v>1148</v>
      </c>
      <c r="M85" s="67">
        <v>1</v>
      </c>
      <c r="N85" s="65" t="s">
        <v>27</v>
      </c>
      <c r="O85" s="65" t="s">
        <v>26</v>
      </c>
      <c r="P85" s="81"/>
    </row>
    <row r="86" spans="1:16" s="7" customFormat="1" ht="24.75" customHeight="1" outlineLevel="1" x14ac:dyDescent="0.25">
      <c r="A86" s="145">
        <v>39</v>
      </c>
      <c r="B86" s="124" t="s">
        <v>2671</v>
      </c>
      <c r="C86" s="126" t="s">
        <v>31</v>
      </c>
      <c r="D86" s="63" t="s">
        <v>2753</v>
      </c>
      <c r="E86" s="146">
        <v>41313</v>
      </c>
      <c r="F86" s="146">
        <v>41639</v>
      </c>
      <c r="G86" s="173">
        <f t="shared" si="2"/>
        <v>10.866666666666667</v>
      </c>
      <c r="H86" s="64" t="s">
        <v>2754</v>
      </c>
      <c r="I86" s="63" t="s">
        <v>1070</v>
      </c>
      <c r="J86" s="63" t="s">
        <v>1074</v>
      </c>
      <c r="K86" s="66">
        <v>50180047</v>
      </c>
      <c r="L86" s="126" t="s">
        <v>1148</v>
      </c>
      <c r="M86" s="67">
        <v>1</v>
      </c>
      <c r="N86" s="65" t="s">
        <v>27</v>
      </c>
      <c r="O86" s="65" t="s">
        <v>1148</v>
      </c>
      <c r="P86" s="81"/>
    </row>
    <row r="87" spans="1:16" s="7" customFormat="1" ht="24.75" customHeight="1" outlineLevel="1" x14ac:dyDescent="0.25">
      <c r="A87" s="145">
        <v>40</v>
      </c>
      <c r="B87" s="124" t="s">
        <v>2671</v>
      </c>
      <c r="C87" s="126" t="s">
        <v>31</v>
      </c>
      <c r="D87" s="63" t="s">
        <v>2755</v>
      </c>
      <c r="E87" s="146">
        <v>41996</v>
      </c>
      <c r="F87" s="146">
        <v>42369</v>
      </c>
      <c r="G87" s="173">
        <f t="shared" si="2"/>
        <v>12.433333333333334</v>
      </c>
      <c r="H87" s="64" t="s">
        <v>2756</v>
      </c>
      <c r="I87" s="63" t="s">
        <v>1070</v>
      </c>
      <c r="J87" s="63" t="s">
        <v>1074</v>
      </c>
      <c r="K87" s="66">
        <v>510010252</v>
      </c>
      <c r="L87" s="126" t="s">
        <v>1148</v>
      </c>
      <c r="M87" s="67">
        <v>1</v>
      </c>
      <c r="N87" s="65" t="s">
        <v>27</v>
      </c>
      <c r="O87" s="65" t="s">
        <v>26</v>
      </c>
      <c r="P87" s="81"/>
    </row>
    <row r="88" spans="1:16" s="7" customFormat="1" ht="24.75" customHeight="1" outlineLevel="1" x14ac:dyDescent="0.25">
      <c r="A88" s="144">
        <v>41</v>
      </c>
      <c r="B88" s="124" t="s">
        <v>2671</v>
      </c>
      <c r="C88" s="126" t="s">
        <v>31</v>
      </c>
      <c r="D88" s="63" t="s">
        <v>2757</v>
      </c>
      <c r="E88" s="146">
        <v>42026</v>
      </c>
      <c r="F88" s="146">
        <v>42369</v>
      </c>
      <c r="G88" s="173">
        <f t="shared" si="2"/>
        <v>11.433333333333334</v>
      </c>
      <c r="H88" s="64" t="s">
        <v>2759</v>
      </c>
      <c r="I88" s="63" t="s">
        <v>1070</v>
      </c>
      <c r="J88" s="63" t="s">
        <v>1074</v>
      </c>
      <c r="K88" s="66">
        <v>297296220</v>
      </c>
      <c r="L88" s="126" t="s">
        <v>1148</v>
      </c>
      <c r="M88" s="67">
        <v>1</v>
      </c>
      <c r="N88" s="65" t="s">
        <v>27</v>
      </c>
      <c r="O88" s="65" t="s">
        <v>1148</v>
      </c>
      <c r="P88" s="81"/>
    </row>
    <row r="89" spans="1:16" s="7" customFormat="1" ht="24.75" customHeight="1" outlineLevel="1" x14ac:dyDescent="0.25">
      <c r="A89" s="144">
        <v>42</v>
      </c>
      <c r="B89" s="124" t="s">
        <v>2671</v>
      </c>
      <c r="C89" s="126" t="s">
        <v>31</v>
      </c>
      <c r="D89" s="63" t="s">
        <v>2758</v>
      </c>
      <c r="E89" s="146">
        <v>42398</v>
      </c>
      <c r="F89" s="146">
        <v>42674</v>
      </c>
      <c r="G89" s="173">
        <f t="shared" si="2"/>
        <v>9.1999999999999993</v>
      </c>
      <c r="H89" s="124" t="s">
        <v>2760</v>
      </c>
      <c r="I89" s="63" t="s">
        <v>1070</v>
      </c>
      <c r="J89" s="63" t="s">
        <v>1074</v>
      </c>
      <c r="K89" s="66">
        <v>279838100</v>
      </c>
      <c r="L89" s="126" t="s">
        <v>1148</v>
      </c>
      <c r="M89" s="67">
        <v>1</v>
      </c>
      <c r="N89" s="65" t="s">
        <v>27</v>
      </c>
      <c r="O89" s="65" t="s">
        <v>1148</v>
      </c>
      <c r="P89" s="81"/>
    </row>
    <row r="90" spans="1:16" s="7" customFormat="1" ht="24.75" customHeight="1" outlineLevel="1" x14ac:dyDescent="0.25">
      <c r="A90" s="144">
        <v>43</v>
      </c>
      <c r="B90" s="124" t="s">
        <v>2671</v>
      </c>
      <c r="C90" s="126" t="s">
        <v>31</v>
      </c>
      <c r="D90" s="63" t="s">
        <v>2761</v>
      </c>
      <c r="E90" s="146">
        <v>42405</v>
      </c>
      <c r="F90" s="146">
        <v>42521</v>
      </c>
      <c r="G90" s="173">
        <f t="shared" si="2"/>
        <v>3.8666666666666667</v>
      </c>
      <c r="H90" s="64" t="s">
        <v>2762</v>
      </c>
      <c r="I90" s="63" t="s">
        <v>1070</v>
      </c>
      <c r="J90" s="63" t="s">
        <v>1074</v>
      </c>
      <c r="K90" s="66">
        <v>277810686</v>
      </c>
      <c r="L90" s="126" t="s">
        <v>1148</v>
      </c>
      <c r="M90" s="67">
        <v>1</v>
      </c>
      <c r="N90" s="65" t="s">
        <v>27</v>
      </c>
      <c r="O90" s="65" t="s">
        <v>1148</v>
      </c>
      <c r="P90" s="81"/>
    </row>
    <row r="91" spans="1:16" s="7" customFormat="1" ht="24.75" customHeight="1" outlineLevel="1" x14ac:dyDescent="0.25">
      <c r="A91" s="144">
        <v>44</v>
      </c>
      <c r="B91" s="124" t="s">
        <v>2671</v>
      </c>
      <c r="C91" s="126" t="s">
        <v>31</v>
      </c>
      <c r="D91" s="63" t="s">
        <v>2763</v>
      </c>
      <c r="E91" s="146">
        <v>42516</v>
      </c>
      <c r="F91" s="146">
        <v>42719</v>
      </c>
      <c r="G91" s="173">
        <f t="shared" si="2"/>
        <v>6.7666666666666666</v>
      </c>
      <c r="H91" s="64" t="s">
        <v>2764</v>
      </c>
      <c r="I91" s="63" t="s">
        <v>1070</v>
      </c>
      <c r="J91" s="63" t="s">
        <v>1074</v>
      </c>
      <c r="K91" s="66">
        <v>451072370</v>
      </c>
      <c r="L91" s="126" t="s">
        <v>1148</v>
      </c>
      <c r="M91" s="67">
        <v>1</v>
      </c>
      <c r="N91" s="65" t="s">
        <v>27</v>
      </c>
      <c r="O91" s="65" t="s">
        <v>26</v>
      </c>
      <c r="P91" s="81"/>
    </row>
    <row r="92" spans="1:16" s="7" customFormat="1" ht="24.75" customHeight="1" outlineLevel="1" x14ac:dyDescent="0.25">
      <c r="A92" s="145">
        <v>45</v>
      </c>
      <c r="B92" s="124" t="s">
        <v>2671</v>
      </c>
      <c r="C92" s="126" t="s">
        <v>31</v>
      </c>
      <c r="D92" s="63" t="s">
        <v>2765</v>
      </c>
      <c r="E92" s="146">
        <v>42675</v>
      </c>
      <c r="F92" s="146">
        <v>43039</v>
      </c>
      <c r="G92" s="173">
        <f t="shared" si="2"/>
        <v>12.133333333333333</v>
      </c>
      <c r="H92" s="64" t="s">
        <v>2762</v>
      </c>
      <c r="I92" s="63" t="s">
        <v>1070</v>
      </c>
      <c r="J92" s="63" t="s">
        <v>1074</v>
      </c>
      <c r="K92" s="66">
        <v>376594298</v>
      </c>
      <c r="L92" s="126" t="s">
        <v>1148</v>
      </c>
      <c r="M92" s="67">
        <v>1</v>
      </c>
      <c r="N92" s="65" t="s">
        <v>27</v>
      </c>
      <c r="O92" s="65" t="s">
        <v>1148</v>
      </c>
      <c r="P92" s="81"/>
    </row>
    <row r="93" spans="1:16" s="7" customFormat="1" ht="24.75" customHeight="1" outlineLevel="1" x14ac:dyDescent="0.25">
      <c r="A93" s="145">
        <v>46</v>
      </c>
      <c r="B93" s="124" t="s">
        <v>2671</v>
      </c>
      <c r="C93" s="126" t="s">
        <v>31</v>
      </c>
      <c r="D93" s="63" t="s">
        <v>2766</v>
      </c>
      <c r="E93" s="146">
        <v>42716</v>
      </c>
      <c r="F93" s="146">
        <v>43084</v>
      </c>
      <c r="G93" s="173">
        <f t="shared" si="2"/>
        <v>12.266666666666667</v>
      </c>
      <c r="H93" s="64" t="s">
        <v>2767</v>
      </c>
      <c r="I93" s="63" t="s">
        <v>1070</v>
      </c>
      <c r="J93" s="63" t="s">
        <v>1074</v>
      </c>
      <c r="K93" s="66">
        <v>1069259320</v>
      </c>
      <c r="L93" s="126" t="s">
        <v>1148</v>
      </c>
      <c r="M93" s="67">
        <v>1</v>
      </c>
      <c r="N93" s="65" t="s">
        <v>27</v>
      </c>
      <c r="O93" s="65" t="s">
        <v>26</v>
      </c>
      <c r="P93" s="81"/>
    </row>
    <row r="94" spans="1:16" s="7" customFormat="1" ht="24.75" customHeight="1" outlineLevel="1" x14ac:dyDescent="0.25">
      <c r="A94" s="145">
        <v>47</v>
      </c>
      <c r="B94" s="124" t="s">
        <v>2671</v>
      </c>
      <c r="C94" s="126" t="s">
        <v>31</v>
      </c>
      <c r="D94" s="63" t="s">
        <v>2768</v>
      </c>
      <c r="E94" s="146">
        <v>43040</v>
      </c>
      <c r="F94" s="146">
        <v>43404</v>
      </c>
      <c r="G94" s="173">
        <f t="shared" si="2"/>
        <v>12.133333333333333</v>
      </c>
      <c r="H94" s="64" t="s">
        <v>2769</v>
      </c>
      <c r="I94" s="63" t="s">
        <v>1070</v>
      </c>
      <c r="J94" s="63" t="s">
        <v>1074</v>
      </c>
      <c r="K94" s="66">
        <v>382520386</v>
      </c>
      <c r="L94" s="126" t="s">
        <v>1148</v>
      </c>
      <c r="M94" s="67">
        <v>1</v>
      </c>
      <c r="N94" s="65" t="s">
        <v>27</v>
      </c>
      <c r="O94" s="65" t="s">
        <v>1148</v>
      </c>
      <c r="P94" s="81"/>
    </row>
    <row r="95" spans="1:16" s="7" customFormat="1" ht="24.75" customHeight="1" outlineLevel="1" x14ac:dyDescent="0.25">
      <c r="A95" s="145">
        <v>48</v>
      </c>
      <c r="B95" s="124" t="s">
        <v>2671</v>
      </c>
      <c r="C95" s="126" t="s">
        <v>31</v>
      </c>
      <c r="D95" s="63" t="s">
        <v>2771</v>
      </c>
      <c r="E95" s="146">
        <v>43081</v>
      </c>
      <c r="F95" s="146">
        <v>43404</v>
      </c>
      <c r="G95" s="173">
        <f t="shared" si="2"/>
        <v>10.766666666666667</v>
      </c>
      <c r="H95" s="64" t="s">
        <v>2772</v>
      </c>
      <c r="I95" s="63" t="s">
        <v>1070</v>
      </c>
      <c r="J95" s="63" t="s">
        <v>1077</v>
      </c>
      <c r="K95" s="66">
        <v>530697025</v>
      </c>
      <c r="L95" s="126" t="s">
        <v>1148</v>
      </c>
      <c r="M95" s="67">
        <v>1</v>
      </c>
      <c r="N95" s="65" t="s">
        <v>27</v>
      </c>
      <c r="O95" s="65" t="s">
        <v>1148</v>
      </c>
      <c r="P95" s="81"/>
    </row>
    <row r="96" spans="1:16" s="7" customFormat="1" ht="24.75" customHeight="1" outlineLevel="1" x14ac:dyDescent="0.25">
      <c r="A96" s="145">
        <v>49</v>
      </c>
      <c r="B96" s="124" t="s">
        <v>2671</v>
      </c>
      <c r="C96" s="126" t="s">
        <v>31</v>
      </c>
      <c r="D96" s="63" t="s">
        <v>2770</v>
      </c>
      <c r="E96" s="146">
        <v>43081</v>
      </c>
      <c r="F96" s="146">
        <v>43404</v>
      </c>
      <c r="G96" s="173">
        <f t="shared" si="2"/>
        <v>10.766666666666667</v>
      </c>
      <c r="H96" s="64" t="s">
        <v>2772</v>
      </c>
      <c r="I96" s="63" t="s">
        <v>1070</v>
      </c>
      <c r="J96" s="63" t="s">
        <v>1074</v>
      </c>
      <c r="K96" s="66">
        <v>911544953</v>
      </c>
      <c r="L96" s="126" t="s">
        <v>1148</v>
      </c>
      <c r="M96" s="67">
        <v>1</v>
      </c>
      <c r="N96" s="65" t="s">
        <v>27</v>
      </c>
      <c r="O96" s="65" t="s">
        <v>26</v>
      </c>
      <c r="P96" s="81"/>
    </row>
    <row r="97" spans="1:16" s="7" customFormat="1" ht="24.75" customHeight="1" outlineLevel="1" x14ac:dyDescent="0.25">
      <c r="A97" s="145">
        <v>50</v>
      </c>
      <c r="B97" s="124" t="s">
        <v>2671</v>
      </c>
      <c r="C97" s="126" t="s">
        <v>31</v>
      </c>
      <c r="D97" s="63" t="s">
        <v>2773</v>
      </c>
      <c r="E97" s="146">
        <v>43403</v>
      </c>
      <c r="F97" s="146">
        <v>43441</v>
      </c>
      <c r="G97" s="173">
        <f t="shared" si="2"/>
        <v>1.2666666666666666</v>
      </c>
      <c r="H97" s="64" t="s">
        <v>2774</v>
      </c>
      <c r="I97" s="63" t="s">
        <v>1070</v>
      </c>
      <c r="J97" s="63" t="s">
        <v>1077</v>
      </c>
      <c r="K97" s="66">
        <v>61589697</v>
      </c>
      <c r="L97" s="126" t="s">
        <v>1148</v>
      </c>
      <c r="M97" s="67">
        <v>1</v>
      </c>
      <c r="N97" s="65" t="s">
        <v>27</v>
      </c>
      <c r="O97" s="65" t="s">
        <v>1148</v>
      </c>
      <c r="P97" s="81"/>
    </row>
    <row r="98" spans="1:16" s="7" customFormat="1" ht="24.75" customHeight="1" outlineLevel="1" x14ac:dyDescent="0.25">
      <c r="A98" s="145">
        <v>51</v>
      </c>
      <c r="B98" s="124" t="s">
        <v>2671</v>
      </c>
      <c r="C98" s="126" t="s">
        <v>31</v>
      </c>
      <c r="D98" s="63" t="s">
        <v>2775</v>
      </c>
      <c r="E98" s="146">
        <v>43403</v>
      </c>
      <c r="F98" s="146">
        <v>43441</v>
      </c>
      <c r="G98" s="173">
        <f t="shared" si="2"/>
        <v>1.2666666666666666</v>
      </c>
      <c r="H98" s="124" t="s">
        <v>2774</v>
      </c>
      <c r="I98" s="63" t="s">
        <v>1070</v>
      </c>
      <c r="J98" s="63" t="s">
        <v>1074</v>
      </c>
      <c r="K98" s="66">
        <v>146296234</v>
      </c>
      <c r="L98" s="126" t="s">
        <v>1148</v>
      </c>
      <c r="M98" s="67">
        <v>1</v>
      </c>
      <c r="N98" s="65" t="s">
        <v>27</v>
      </c>
      <c r="O98" s="65" t="s">
        <v>1148</v>
      </c>
      <c r="P98" s="81"/>
    </row>
    <row r="99" spans="1:16" s="7" customFormat="1" ht="24.75" customHeight="1" outlineLevel="1" x14ac:dyDescent="0.25">
      <c r="A99" s="145">
        <v>52</v>
      </c>
      <c r="B99" s="124" t="s">
        <v>2671</v>
      </c>
      <c r="C99" s="126" t="s">
        <v>31</v>
      </c>
      <c r="D99" s="63" t="s">
        <v>2776</v>
      </c>
      <c r="E99" s="146">
        <v>43403</v>
      </c>
      <c r="F99" s="146">
        <v>43435</v>
      </c>
      <c r="G99" s="173">
        <f t="shared" si="2"/>
        <v>1.0666666666666667</v>
      </c>
      <c r="H99" s="64" t="s">
        <v>2777</v>
      </c>
      <c r="I99" s="63" t="s">
        <v>1070</v>
      </c>
      <c r="J99" s="63" t="s">
        <v>1074</v>
      </c>
      <c r="K99" s="66">
        <v>37553544</v>
      </c>
      <c r="L99" s="126" t="s">
        <v>1148</v>
      </c>
      <c r="M99" s="67">
        <v>1</v>
      </c>
      <c r="N99" s="65" t="s">
        <v>27</v>
      </c>
      <c r="O99" s="65" t="s">
        <v>1148</v>
      </c>
      <c r="P99" s="81"/>
    </row>
    <row r="100" spans="1:16" s="7" customFormat="1" ht="24.75" customHeight="1" outlineLevel="1" x14ac:dyDescent="0.25">
      <c r="A100" s="145">
        <v>53</v>
      </c>
      <c r="B100" s="124" t="s">
        <v>2671</v>
      </c>
      <c r="C100" s="126" t="s">
        <v>31</v>
      </c>
      <c r="D100" s="63" t="s">
        <v>2778</v>
      </c>
      <c r="E100" s="146">
        <v>43403</v>
      </c>
      <c r="F100" s="146">
        <v>43434</v>
      </c>
      <c r="G100" s="173">
        <f t="shared" si="2"/>
        <v>1.0333333333333334</v>
      </c>
      <c r="H100" s="64" t="s">
        <v>2779</v>
      </c>
      <c r="I100" s="63" t="s">
        <v>1070</v>
      </c>
      <c r="J100" s="63" t="s">
        <v>1074</v>
      </c>
      <c r="K100" s="66">
        <v>98189550</v>
      </c>
      <c r="L100" s="126" t="s">
        <v>1148</v>
      </c>
      <c r="M100" s="67">
        <v>1</v>
      </c>
      <c r="N100" s="65" t="s">
        <v>27</v>
      </c>
      <c r="O100" s="65" t="s">
        <v>1148</v>
      </c>
      <c r="P100" s="81"/>
    </row>
    <row r="101" spans="1:16" s="7" customFormat="1" ht="24.75" customHeight="1" outlineLevel="1" x14ac:dyDescent="0.25">
      <c r="A101" s="145">
        <v>54</v>
      </c>
      <c r="B101" s="124" t="s">
        <v>2671</v>
      </c>
      <c r="C101" s="126" t="s">
        <v>31</v>
      </c>
      <c r="D101" s="63" t="s">
        <v>2780</v>
      </c>
      <c r="E101" s="146">
        <v>43403</v>
      </c>
      <c r="F101" s="146">
        <v>43441</v>
      </c>
      <c r="G101" s="173">
        <f t="shared" si="2"/>
        <v>1.2666666666666666</v>
      </c>
      <c r="H101" s="124" t="s">
        <v>2772</v>
      </c>
      <c r="I101" s="63" t="s">
        <v>1070</v>
      </c>
      <c r="J101" s="63" t="s">
        <v>1074</v>
      </c>
      <c r="K101" s="66">
        <v>104908734</v>
      </c>
      <c r="L101" s="126" t="s">
        <v>1148</v>
      </c>
      <c r="M101" s="67">
        <v>1</v>
      </c>
      <c r="N101" s="65" t="s">
        <v>27</v>
      </c>
      <c r="O101" s="65" t="s">
        <v>1148</v>
      </c>
      <c r="P101" s="81"/>
    </row>
    <row r="102" spans="1:16" s="7" customFormat="1" ht="24.75" customHeight="1" outlineLevel="1" x14ac:dyDescent="0.25">
      <c r="A102" s="145">
        <v>55</v>
      </c>
      <c r="B102" s="124" t="s">
        <v>2671</v>
      </c>
      <c r="C102" s="126" t="s">
        <v>31</v>
      </c>
      <c r="D102" s="63" t="s">
        <v>2781</v>
      </c>
      <c r="E102" s="146">
        <v>43483</v>
      </c>
      <c r="F102" s="146">
        <v>43814</v>
      </c>
      <c r="G102" s="173">
        <f t="shared" si="2"/>
        <v>11.033333333333333</v>
      </c>
      <c r="H102" s="124" t="s">
        <v>2782</v>
      </c>
      <c r="I102" s="63" t="s">
        <v>1070</v>
      </c>
      <c r="J102" s="63" t="s">
        <v>1074</v>
      </c>
      <c r="K102" s="66">
        <v>1083208506</v>
      </c>
      <c r="L102" s="126" t="s">
        <v>1148</v>
      </c>
      <c r="M102" s="67">
        <v>1</v>
      </c>
      <c r="N102" s="65" t="s">
        <v>27</v>
      </c>
      <c r="O102" s="65" t="s">
        <v>1148</v>
      </c>
      <c r="P102" s="81"/>
    </row>
    <row r="103" spans="1:16" s="7" customFormat="1" ht="24.75" customHeight="1" outlineLevel="1" x14ac:dyDescent="0.25">
      <c r="A103" s="145">
        <v>56</v>
      </c>
      <c r="B103" s="124" t="s">
        <v>2671</v>
      </c>
      <c r="C103" s="126" t="s">
        <v>31</v>
      </c>
      <c r="D103" s="63" t="s">
        <v>2783</v>
      </c>
      <c r="E103" s="146">
        <v>43483</v>
      </c>
      <c r="F103" s="146">
        <v>43814</v>
      </c>
      <c r="G103" s="173">
        <f t="shared" si="2"/>
        <v>11.033333333333333</v>
      </c>
      <c r="H103" s="124" t="s">
        <v>2782</v>
      </c>
      <c r="I103" s="123" t="s">
        <v>1070</v>
      </c>
      <c r="J103" s="123" t="s">
        <v>1077</v>
      </c>
      <c r="K103" s="125">
        <v>659390643</v>
      </c>
      <c r="L103" s="126" t="s">
        <v>1148</v>
      </c>
      <c r="M103" s="119">
        <v>1</v>
      </c>
      <c r="N103" s="126" t="s">
        <v>27</v>
      </c>
      <c r="O103" s="126" t="s">
        <v>1148</v>
      </c>
      <c r="P103" s="81"/>
    </row>
    <row r="104" spans="1:16" s="7" customFormat="1" ht="24.75" customHeight="1" outlineLevel="1" x14ac:dyDescent="0.25">
      <c r="A104" s="145">
        <v>57</v>
      </c>
      <c r="B104" s="124" t="s">
        <v>2671</v>
      </c>
      <c r="C104" s="126" t="s">
        <v>31</v>
      </c>
      <c r="D104" s="63" t="s">
        <v>2784</v>
      </c>
      <c r="E104" s="146">
        <v>43483</v>
      </c>
      <c r="F104" s="146">
        <v>43814</v>
      </c>
      <c r="G104" s="173">
        <f t="shared" si="2"/>
        <v>11.033333333333333</v>
      </c>
      <c r="H104" s="124" t="s">
        <v>2785</v>
      </c>
      <c r="I104" s="63" t="s">
        <v>1070</v>
      </c>
      <c r="J104" s="63" t="s">
        <v>1074</v>
      </c>
      <c r="K104" s="66">
        <v>342862787</v>
      </c>
      <c r="L104" s="126" t="s">
        <v>1148</v>
      </c>
      <c r="M104" s="67">
        <v>1</v>
      </c>
      <c r="N104" s="65" t="s">
        <v>27</v>
      </c>
      <c r="O104" s="65" t="s">
        <v>1148</v>
      </c>
      <c r="P104" s="81"/>
    </row>
    <row r="105" spans="1:16" s="7" customFormat="1" ht="24.75" customHeight="1" outlineLevel="1" x14ac:dyDescent="0.25">
      <c r="A105" s="145">
        <v>58</v>
      </c>
      <c r="B105" s="124" t="s">
        <v>2671</v>
      </c>
      <c r="C105" s="126" t="s">
        <v>31</v>
      </c>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124" t="s">
        <v>2671</v>
      </c>
      <c r="C106" s="126" t="s">
        <v>31</v>
      </c>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124" t="s">
        <v>2671</v>
      </c>
      <c r="C107" s="126" t="s">
        <v>31</v>
      </c>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2684</v>
      </c>
      <c r="E114" s="146">
        <v>43879</v>
      </c>
      <c r="F114" s="146">
        <v>44196</v>
      </c>
      <c r="G114" s="173">
        <f>IF(AND(E114&lt;&gt;"",F114&lt;&gt;""),((F114-E114)/30),"")</f>
        <v>10.566666666666666</v>
      </c>
      <c r="H114" s="124" t="s">
        <v>2685</v>
      </c>
      <c r="I114" s="123" t="s">
        <v>1070</v>
      </c>
      <c r="J114" s="123" t="s">
        <v>1074</v>
      </c>
      <c r="K114" s="125">
        <v>383557063</v>
      </c>
      <c r="L114" s="102">
        <f>+IF(AND(K114&gt;0,O114="Ejecución"),(K114/877802)*Tabla28[[#This Row],[% participación]],IF(AND(K114&gt;0,O114&lt;&gt;"Ejecución"),"-",""))</f>
        <v>436.95168500413536</v>
      </c>
      <c r="M114" s="126"/>
      <c r="N114" s="182">
        <v>1</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9">
        <v>0.01</v>
      </c>
      <c r="G179" s="180">
        <f>IF(F179&gt;0,SUM(E179+F179),"")</f>
        <v>0.03</v>
      </c>
      <c r="H179" s="5"/>
      <c r="I179" s="254" t="s">
        <v>2674</v>
      </c>
      <c r="J179" s="255"/>
      <c r="K179" s="255"/>
      <c r="L179" s="256"/>
      <c r="M179" s="179"/>
      <c r="O179" s="8"/>
      <c r="Q179" s="19"/>
      <c r="R179" s="180" t="str">
        <f>IF(M179&gt;0,SUM(S179+M179),"")</f>
        <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0.03</v>
      </c>
      <c r="D185" s="93" t="s">
        <v>2633</v>
      </c>
      <c r="E185" s="96">
        <f>+(C185*SUM(K20:K35))</f>
        <v>34506675</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26" t="s">
        <v>24</v>
      </c>
      <c r="J192" s="5" t="s">
        <v>2642</v>
      </c>
      <c r="K192" s="5"/>
      <c r="M192" s="5"/>
      <c r="N192" s="5"/>
      <c r="O192" s="8"/>
      <c r="Q192" s="155"/>
      <c r="R192" s="156"/>
      <c r="S192" s="156"/>
      <c r="T192" s="155"/>
    </row>
    <row r="193" spans="1:18" x14ac:dyDescent="0.25">
      <c r="A193" s="9"/>
      <c r="C193" s="127">
        <v>30432</v>
      </c>
      <c r="D193" s="5"/>
      <c r="E193" s="128">
        <v>3995</v>
      </c>
      <c r="F193" s="5"/>
      <c r="G193" s="5"/>
      <c r="H193" s="148" t="s">
        <v>2686</v>
      </c>
      <c r="J193" s="5"/>
      <c r="K193" s="129">
        <v>32922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2687</v>
      </c>
      <c r="J211" s="27" t="s">
        <v>2627</v>
      </c>
      <c r="K211" s="149" t="s">
        <v>2821</v>
      </c>
      <c r="L211" s="21"/>
      <c r="M211" s="21"/>
      <c r="N211" s="21"/>
      <c r="O211" s="8"/>
    </row>
    <row r="212" spans="1:15" x14ac:dyDescent="0.25">
      <c r="A212" s="9"/>
      <c r="B212" s="27" t="s">
        <v>2624</v>
      </c>
      <c r="C212" s="148" t="s">
        <v>2688</v>
      </c>
      <c r="D212" s="21"/>
      <c r="G212" s="27" t="s">
        <v>2626</v>
      </c>
      <c r="H212" s="149" t="s">
        <v>2689</v>
      </c>
      <c r="J212" s="27" t="s">
        <v>2628</v>
      </c>
      <c r="K212" s="148" t="s">
        <v>2820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L105: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11" zoomScale="90" zoomScaleNormal="90" zoomScaleSheetLayoutView="40" zoomScalePageLayoutView="40" workbookViewId="0">
      <selection activeCell="K212" sqref="K21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44193.874360648151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68" t="str">
        <f>HYPERLINK("#Integrante_2!A109","CAPACIDAD RESIDUAL")</f>
        <v>CAPACIDAD RESIDUAL</v>
      </c>
      <c r="F8" s="269"/>
      <c r="G8" s="270"/>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68" t="str">
        <f>HYPERLINK("#Integrante_2!A162","TALENTO HUMANO")</f>
        <v>TALENTO HUMANO</v>
      </c>
      <c r="F9" s="269"/>
      <c r="G9" s="270"/>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68" t="str">
        <f>HYPERLINK("#Integrante_2!F162","INFRAESTRUCTURA")</f>
        <v>INFRAESTRUCTURA</v>
      </c>
      <c r="F10" s="269"/>
      <c r="G10" s="270"/>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2681</v>
      </c>
      <c r="D15" s="35"/>
      <c r="E15" s="35"/>
      <c r="F15" s="5"/>
      <c r="G15" s="32" t="s">
        <v>1168</v>
      </c>
      <c r="H15" s="105" t="s">
        <v>1070</v>
      </c>
      <c r="I15" s="32" t="s">
        <v>2629</v>
      </c>
      <c r="J15" s="110" t="s">
        <v>2637</v>
      </c>
      <c r="L15" s="265" t="s">
        <v>8</v>
      </c>
      <c r="M15" s="265"/>
      <c r="N15" s="184">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v>826000639</v>
      </c>
      <c r="C20" s="5"/>
      <c r="D20" s="169"/>
      <c r="E20" s="161" t="s">
        <v>2669</v>
      </c>
      <c r="F20" s="163" t="s">
        <v>2682</v>
      </c>
      <c r="G20" s="5"/>
      <c r="H20" s="271"/>
      <c r="I20" s="150" t="s">
        <v>1070</v>
      </c>
      <c r="J20" s="151" t="s">
        <v>1074</v>
      </c>
      <c r="K20" s="152">
        <v>1150222500</v>
      </c>
      <c r="L20" s="153">
        <v>44194</v>
      </c>
      <c r="M20" s="153">
        <v>44561</v>
      </c>
      <c r="N20" s="136">
        <f>+(M20-L20)/30</f>
        <v>12.233333333333333</v>
      </c>
      <c r="O20" s="139"/>
      <c r="U20" s="135"/>
      <c r="V20" s="107">
        <f ca="1">NOW()</f>
        <v>44193.874360648151</v>
      </c>
      <c r="W20" s="107">
        <f ca="1">NOW()</f>
        <v>44193.874360648151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str">
        <f>VLOOKUP(B20,EAS!A2:B1439,2,0)</f>
        <v>ASOCIACIÓN DE PADRES DE FAMILIA Y VECINO DE LA UNIDAD DE PROTECCIÓN LOS ENANITOS</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t="s">
        <v>2683</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2671</v>
      </c>
      <c r="C48" s="126" t="s">
        <v>31</v>
      </c>
      <c r="D48" s="123" t="s">
        <v>2786</v>
      </c>
      <c r="E48" s="146">
        <v>37266</v>
      </c>
      <c r="F48" s="146">
        <v>37621</v>
      </c>
      <c r="G48" s="173">
        <f>IF(AND(E48&lt;&gt;"",F48&lt;&gt;""),((F48-E48)/30),"")</f>
        <v>11.833333333333334</v>
      </c>
      <c r="H48" s="124" t="s">
        <v>2800</v>
      </c>
      <c r="I48" s="123" t="s">
        <v>255</v>
      </c>
      <c r="J48" s="123" t="s">
        <v>280</v>
      </c>
      <c r="K48" s="125">
        <v>73967600</v>
      </c>
      <c r="L48" s="126" t="s">
        <v>1148</v>
      </c>
      <c r="M48" s="182">
        <v>1</v>
      </c>
      <c r="N48" s="126" t="s">
        <v>27</v>
      </c>
      <c r="O48" s="126" t="s">
        <v>1148</v>
      </c>
      <c r="P48" s="80"/>
    </row>
    <row r="49" spans="1:16" s="6" customFormat="1" ht="24.75" customHeight="1" x14ac:dyDescent="0.25">
      <c r="A49" s="144">
        <v>2</v>
      </c>
      <c r="B49" s="124" t="s">
        <v>2671</v>
      </c>
      <c r="C49" s="126" t="s">
        <v>31</v>
      </c>
      <c r="D49" s="123" t="s">
        <v>2693</v>
      </c>
      <c r="E49" s="146">
        <v>38355</v>
      </c>
      <c r="F49" s="146">
        <v>38717</v>
      </c>
      <c r="G49" s="173">
        <f t="shared" ref="G49:G107" si="1">IF(AND(E49&lt;&gt;"",F49&lt;&gt;""),((F49-E49)/30),"")</f>
        <v>12.066666666666666</v>
      </c>
      <c r="H49" s="124" t="s">
        <v>2801</v>
      </c>
      <c r="I49" s="123" t="s">
        <v>255</v>
      </c>
      <c r="J49" s="123" t="s">
        <v>280</v>
      </c>
      <c r="K49" s="125">
        <v>103605284</v>
      </c>
      <c r="L49" s="126" t="s">
        <v>1148</v>
      </c>
      <c r="M49" s="182">
        <v>1</v>
      </c>
      <c r="N49" s="126" t="s">
        <v>27</v>
      </c>
      <c r="O49" s="126" t="s">
        <v>1148</v>
      </c>
      <c r="P49" s="80"/>
    </row>
    <row r="50" spans="1:16" s="6" customFormat="1" ht="24.75" customHeight="1" x14ac:dyDescent="0.25">
      <c r="A50" s="144">
        <v>3</v>
      </c>
      <c r="B50" s="124" t="s">
        <v>2671</v>
      </c>
      <c r="C50" s="126" t="s">
        <v>31</v>
      </c>
      <c r="D50" s="123" t="s">
        <v>2787</v>
      </c>
      <c r="E50" s="146">
        <v>38750</v>
      </c>
      <c r="F50" s="146">
        <v>39082</v>
      </c>
      <c r="G50" s="173">
        <f t="shared" si="1"/>
        <v>11.066666666666666</v>
      </c>
      <c r="H50" s="124" t="s">
        <v>2802</v>
      </c>
      <c r="I50" s="123" t="s">
        <v>255</v>
      </c>
      <c r="J50" s="123" t="s">
        <v>280</v>
      </c>
      <c r="K50" s="125">
        <v>100452984</v>
      </c>
      <c r="L50" s="126" t="s">
        <v>1148</v>
      </c>
      <c r="M50" s="182">
        <v>1</v>
      </c>
      <c r="N50" s="126" t="s">
        <v>27</v>
      </c>
      <c r="O50" s="126" t="s">
        <v>1148</v>
      </c>
      <c r="P50" s="80"/>
    </row>
    <row r="51" spans="1:16" s="6" customFormat="1" ht="24.75" customHeight="1" outlineLevel="1" x14ac:dyDescent="0.25">
      <c r="A51" s="144">
        <v>4</v>
      </c>
      <c r="B51" s="124" t="s">
        <v>2671</v>
      </c>
      <c r="C51" s="126" t="s">
        <v>31</v>
      </c>
      <c r="D51" s="123" t="s">
        <v>2788</v>
      </c>
      <c r="E51" s="146">
        <v>39120</v>
      </c>
      <c r="F51" s="146">
        <v>39447</v>
      </c>
      <c r="G51" s="173">
        <f t="shared" si="1"/>
        <v>10.9</v>
      </c>
      <c r="H51" s="124" t="s">
        <v>2803</v>
      </c>
      <c r="I51" s="123" t="s">
        <v>255</v>
      </c>
      <c r="J51" s="123" t="s">
        <v>280</v>
      </c>
      <c r="K51" s="125">
        <v>104471103</v>
      </c>
      <c r="L51" s="126" t="s">
        <v>1148</v>
      </c>
      <c r="M51" s="182">
        <v>1</v>
      </c>
      <c r="N51" s="126" t="s">
        <v>27</v>
      </c>
      <c r="O51" s="126" t="s">
        <v>1148</v>
      </c>
      <c r="P51" s="80"/>
    </row>
    <row r="52" spans="1:16" s="7" customFormat="1" ht="24.75" customHeight="1" outlineLevel="1" x14ac:dyDescent="0.25">
      <c r="A52" s="145">
        <v>5</v>
      </c>
      <c r="B52" s="124" t="s">
        <v>2671</v>
      </c>
      <c r="C52" s="126" t="s">
        <v>31</v>
      </c>
      <c r="D52" s="123" t="s">
        <v>2789</v>
      </c>
      <c r="E52" s="146">
        <v>39468</v>
      </c>
      <c r="F52" s="146">
        <v>39813</v>
      </c>
      <c r="G52" s="173">
        <f t="shared" si="1"/>
        <v>11.5</v>
      </c>
      <c r="H52" s="124" t="s">
        <v>2804</v>
      </c>
      <c r="I52" s="123" t="s">
        <v>255</v>
      </c>
      <c r="J52" s="123" t="s">
        <v>280</v>
      </c>
      <c r="K52" s="120">
        <v>119231303</v>
      </c>
      <c r="L52" s="126" t="s">
        <v>1148</v>
      </c>
      <c r="M52" s="182">
        <v>1</v>
      </c>
      <c r="N52" s="126" t="s">
        <v>27</v>
      </c>
      <c r="O52" s="126" t="s">
        <v>1148</v>
      </c>
      <c r="P52" s="81"/>
    </row>
    <row r="53" spans="1:16" s="7" customFormat="1" ht="24.75" customHeight="1" outlineLevel="1" x14ac:dyDescent="0.25">
      <c r="A53" s="145">
        <v>6</v>
      </c>
      <c r="B53" s="124" t="s">
        <v>2671</v>
      </c>
      <c r="C53" s="126" t="s">
        <v>31</v>
      </c>
      <c r="D53" s="123" t="s">
        <v>2790</v>
      </c>
      <c r="E53" s="146">
        <v>39815</v>
      </c>
      <c r="F53" s="146">
        <v>40178</v>
      </c>
      <c r="G53" s="173">
        <f t="shared" si="1"/>
        <v>12.1</v>
      </c>
      <c r="H53" s="124" t="s">
        <v>2805</v>
      </c>
      <c r="I53" s="123" t="s">
        <v>255</v>
      </c>
      <c r="J53" s="123" t="s">
        <v>280</v>
      </c>
      <c r="K53" s="120">
        <v>128930249</v>
      </c>
      <c r="L53" s="126" t="s">
        <v>1148</v>
      </c>
      <c r="M53" s="182">
        <v>1</v>
      </c>
      <c r="N53" s="126" t="s">
        <v>27</v>
      </c>
      <c r="O53" s="126" t="s">
        <v>1148</v>
      </c>
      <c r="P53" s="81"/>
    </row>
    <row r="54" spans="1:16" s="7" customFormat="1" ht="24.75" customHeight="1" outlineLevel="1" x14ac:dyDescent="0.25">
      <c r="A54" s="145">
        <v>7</v>
      </c>
      <c r="B54" s="124" t="s">
        <v>2671</v>
      </c>
      <c r="C54" s="126" t="s">
        <v>31</v>
      </c>
      <c r="D54" s="123" t="s">
        <v>2791</v>
      </c>
      <c r="E54" s="146">
        <v>40182</v>
      </c>
      <c r="F54" s="146">
        <v>40543</v>
      </c>
      <c r="G54" s="173">
        <f t="shared" si="1"/>
        <v>12.033333333333333</v>
      </c>
      <c r="H54" s="124" t="s">
        <v>2806</v>
      </c>
      <c r="I54" s="123" t="s">
        <v>255</v>
      </c>
      <c r="J54" s="123" t="s">
        <v>280</v>
      </c>
      <c r="K54" s="120">
        <v>135170719</v>
      </c>
      <c r="L54" s="126" t="s">
        <v>1148</v>
      </c>
      <c r="M54" s="182">
        <v>1</v>
      </c>
      <c r="N54" s="126" t="s">
        <v>27</v>
      </c>
      <c r="O54" s="126" t="s">
        <v>1148</v>
      </c>
      <c r="P54" s="81"/>
    </row>
    <row r="55" spans="1:16" s="7" customFormat="1" ht="24.75" customHeight="1" outlineLevel="1" x14ac:dyDescent="0.25">
      <c r="A55" s="145">
        <v>8</v>
      </c>
      <c r="B55" s="124" t="s">
        <v>2671</v>
      </c>
      <c r="C55" s="126" t="s">
        <v>31</v>
      </c>
      <c r="D55" s="123" t="s">
        <v>2792</v>
      </c>
      <c r="E55" s="146">
        <v>40546</v>
      </c>
      <c r="F55" s="146">
        <v>40908</v>
      </c>
      <c r="G55" s="173">
        <f t="shared" si="1"/>
        <v>12.066666666666666</v>
      </c>
      <c r="H55" s="124" t="s">
        <v>2806</v>
      </c>
      <c r="I55" s="123" t="s">
        <v>255</v>
      </c>
      <c r="J55" s="123" t="s">
        <v>280</v>
      </c>
      <c r="K55" s="125">
        <v>139219562</v>
      </c>
      <c r="L55" s="126" t="s">
        <v>1148</v>
      </c>
      <c r="M55" s="182">
        <v>1</v>
      </c>
      <c r="N55" s="126" t="s">
        <v>27</v>
      </c>
      <c r="O55" s="126" t="s">
        <v>1148</v>
      </c>
      <c r="P55" s="81"/>
    </row>
    <row r="56" spans="1:16" s="7" customFormat="1" ht="24.75" customHeight="1" outlineLevel="1" x14ac:dyDescent="0.25">
      <c r="A56" s="145">
        <v>9</v>
      </c>
      <c r="B56" s="124" t="s">
        <v>2671</v>
      </c>
      <c r="C56" s="126" t="s">
        <v>31</v>
      </c>
      <c r="D56" s="123" t="s">
        <v>2793</v>
      </c>
      <c r="E56" s="146">
        <v>41254</v>
      </c>
      <c r="F56" s="146">
        <v>42004</v>
      </c>
      <c r="G56" s="173">
        <f t="shared" si="1"/>
        <v>25</v>
      </c>
      <c r="H56" s="124" t="s">
        <v>2807</v>
      </c>
      <c r="I56" s="123" t="s">
        <v>255</v>
      </c>
      <c r="J56" s="123" t="s">
        <v>280</v>
      </c>
      <c r="K56" s="125">
        <v>602587688</v>
      </c>
      <c r="L56" s="126" t="s">
        <v>1148</v>
      </c>
      <c r="M56" s="182">
        <v>1</v>
      </c>
      <c r="N56" s="126" t="s">
        <v>27</v>
      </c>
      <c r="O56" s="126" t="s">
        <v>26</v>
      </c>
      <c r="P56" s="81"/>
    </row>
    <row r="57" spans="1:16" s="7" customFormat="1" ht="24.75" customHeight="1" outlineLevel="1" x14ac:dyDescent="0.25">
      <c r="A57" s="145">
        <v>10</v>
      </c>
      <c r="B57" s="124" t="s">
        <v>2671</v>
      </c>
      <c r="C57" s="126" t="s">
        <v>31</v>
      </c>
      <c r="D57" s="123" t="s">
        <v>2794</v>
      </c>
      <c r="E57" s="146">
        <v>42027</v>
      </c>
      <c r="F57" s="146">
        <v>42369</v>
      </c>
      <c r="G57" s="173">
        <f t="shared" si="1"/>
        <v>11.4</v>
      </c>
      <c r="H57" s="124" t="s">
        <v>2808</v>
      </c>
      <c r="I57" s="123" t="s">
        <v>255</v>
      </c>
      <c r="J57" s="123" t="s">
        <v>280</v>
      </c>
      <c r="K57" s="125">
        <v>375483303</v>
      </c>
      <c r="L57" s="126" t="s">
        <v>1148</v>
      </c>
      <c r="M57" s="182">
        <v>1</v>
      </c>
      <c r="N57" s="126" t="s">
        <v>27</v>
      </c>
      <c r="O57" s="126" t="s">
        <v>26</v>
      </c>
      <c r="P57" s="81"/>
    </row>
    <row r="58" spans="1:16" s="7" customFormat="1" ht="24.75" customHeight="1" outlineLevel="1" x14ac:dyDescent="0.25">
      <c r="A58" s="145">
        <v>11</v>
      </c>
      <c r="B58" s="124" t="s">
        <v>2671</v>
      </c>
      <c r="C58" s="126" t="s">
        <v>31</v>
      </c>
      <c r="D58" s="123" t="s">
        <v>2795</v>
      </c>
      <c r="E58" s="146">
        <v>42401</v>
      </c>
      <c r="F58" s="146">
        <v>42674</v>
      </c>
      <c r="G58" s="173">
        <f t="shared" si="1"/>
        <v>9.1</v>
      </c>
      <c r="H58" s="124" t="s">
        <v>2809</v>
      </c>
      <c r="I58" s="123" t="s">
        <v>255</v>
      </c>
      <c r="J58" s="123" t="s">
        <v>280</v>
      </c>
      <c r="K58" s="125">
        <v>325062262</v>
      </c>
      <c r="L58" s="126" t="s">
        <v>1148</v>
      </c>
      <c r="M58" s="182">
        <v>1</v>
      </c>
      <c r="N58" s="126" t="s">
        <v>27</v>
      </c>
      <c r="O58" s="126" t="s">
        <v>26</v>
      </c>
      <c r="P58" s="81"/>
    </row>
    <row r="59" spans="1:16" s="7" customFormat="1" ht="24.75" customHeight="1" outlineLevel="1" x14ac:dyDescent="0.25">
      <c r="A59" s="145">
        <v>12</v>
      </c>
      <c r="B59" s="124" t="s">
        <v>2671</v>
      </c>
      <c r="C59" s="126" t="s">
        <v>31</v>
      </c>
      <c r="D59" s="123" t="s">
        <v>2796</v>
      </c>
      <c r="E59" s="146">
        <v>42667</v>
      </c>
      <c r="F59" s="146">
        <v>43039</v>
      </c>
      <c r="G59" s="173">
        <f t="shared" si="1"/>
        <v>12.4</v>
      </c>
      <c r="H59" s="124" t="s">
        <v>2810</v>
      </c>
      <c r="I59" s="123" t="s">
        <v>255</v>
      </c>
      <c r="J59" s="123" t="s">
        <v>280</v>
      </c>
      <c r="K59" s="125">
        <v>438688400</v>
      </c>
      <c r="L59" s="126" t="s">
        <v>1148</v>
      </c>
      <c r="M59" s="182">
        <v>1</v>
      </c>
      <c r="N59" s="126" t="s">
        <v>27</v>
      </c>
      <c r="O59" s="126" t="s">
        <v>26</v>
      </c>
      <c r="P59" s="81"/>
    </row>
    <row r="60" spans="1:16" s="7" customFormat="1" ht="24.75" customHeight="1" outlineLevel="1" x14ac:dyDescent="0.25">
      <c r="A60" s="145">
        <v>13</v>
      </c>
      <c r="B60" s="124" t="s">
        <v>2671</v>
      </c>
      <c r="C60" s="126" t="s">
        <v>31</v>
      </c>
      <c r="D60" s="123" t="s">
        <v>2797</v>
      </c>
      <c r="E60" s="146">
        <v>43038</v>
      </c>
      <c r="F60" s="146">
        <v>43312</v>
      </c>
      <c r="G60" s="173">
        <f t="shared" si="1"/>
        <v>9.1333333333333329</v>
      </c>
      <c r="H60" s="124" t="s">
        <v>2811</v>
      </c>
      <c r="I60" s="123" t="s">
        <v>255</v>
      </c>
      <c r="J60" s="123" t="s">
        <v>280</v>
      </c>
      <c r="K60" s="125">
        <v>449643708</v>
      </c>
      <c r="L60" s="126" t="s">
        <v>1148</v>
      </c>
      <c r="M60" s="182">
        <v>1</v>
      </c>
      <c r="N60" s="126" t="s">
        <v>27</v>
      </c>
      <c r="O60" s="126" t="s">
        <v>26</v>
      </c>
      <c r="P60" s="81"/>
    </row>
    <row r="61" spans="1:16" s="7" customFormat="1" ht="24.75" customHeight="1" outlineLevel="1" x14ac:dyDescent="0.25">
      <c r="A61" s="145">
        <v>14</v>
      </c>
      <c r="B61" s="124" t="s">
        <v>2671</v>
      </c>
      <c r="C61" s="126" t="s">
        <v>31</v>
      </c>
      <c r="D61" s="123" t="s">
        <v>2798</v>
      </c>
      <c r="E61" s="146">
        <v>43383</v>
      </c>
      <c r="F61" s="146">
        <v>43441</v>
      </c>
      <c r="G61" s="173">
        <f t="shared" si="1"/>
        <v>1.9333333333333333</v>
      </c>
      <c r="H61" s="124" t="s">
        <v>2812</v>
      </c>
      <c r="I61" s="123" t="s">
        <v>255</v>
      </c>
      <c r="J61" s="123" t="s">
        <v>280</v>
      </c>
      <c r="K61" s="125">
        <v>43663813</v>
      </c>
      <c r="L61" s="126" t="s">
        <v>1148</v>
      </c>
      <c r="M61" s="182">
        <v>1</v>
      </c>
      <c r="N61" s="126" t="s">
        <v>27</v>
      </c>
      <c r="O61" s="126" t="s">
        <v>1148</v>
      </c>
      <c r="P61" s="81"/>
    </row>
    <row r="62" spans="1:16" s="7" customFormat="1" ht="24.75" customHeight="1" outlineLevel="1" x14ac:dyDescent="0.25">
      <c r="A62" s="145">
        <v>15</v>
      </c>
      <c r="B62" s="124" t="s">
        <v>2671</v>
      </c>
      <c r="C62" s="126" t="s">
        <v>31</v>
      </c>
      <c r="D62" s="123" t="s">
        <v>2799</v>
      </c>
      <c r="E62" s="146">
        <v>43483</v>
      </c>
      <c r="F62" s="146">
        <v>43814</v>
      </c>
      <c r="G62" s="173">
        <f t="shared" si="1"/>
        <v>11.033333333333333</v>
      </c>
      <c r="H62" s="124" t="s">
        <v>2813</v>
      </c>
      <c r="I62" s="123" t="s">
        <v>255</v>
      </c>
      <c r="J62" s="123" t="s">
        <v>280</v>
      </c>
      <c r="K62" s="120">
        <v>397504563</v>
      </c>
      <c r="L62" s="126" t="s">
        <v>1148</v>
      </c>
      <c r="M62" s="182">
        <v>1</v>
      </c>
      <c r="N62" s="126" t="s">
        <v>27</v>
      </c>
      <c r="O62" s="126" t="s">
        <v>1148</v>
      </c>
      <c r="P62" s="81"/>
    </row>
    <row r="63" spans="1:16" s="7" customFormat="1" ht="24.75" customHeight="1" outlineLevel="1" x14ac:dyDescent="0.25">
      <c r="A63" s="145">
        <v>16</v>
      </c>
      <c r="B63" s="124" t="s">
        <v>2671</v>
      </c>
      <c r="C63" s="126" t="s">
        <v>31</v>
      </c>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t="s">
        <v>2671</v>
      </c>
      <c r="C64" s="126" t="s">
        <v>31</v>
      </c>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t="s">
        <v>2671</v>
      </c>
      <c r="C65" s="126" t="s">
        <v>31</v>
      </c>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t="s">
        <v>2671</v>
      </c>
      <c r="C66" s="126" t="s">
        <v>31</v>
      </c>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t="s">
        <v>2671</v>
      </c>
      <c r="C67" s="126" t="s">
        <v>31</v>
      </c>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t="s">
        <v>2671</v>
      </c>
      <c r="C68" s="126" t="s">
        <v>31</v>
      </c>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t="s">
        <v>2671</v>
      </c>
      <c r="C69" s="126" t="s">
        <v>31</v>
      </c>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t="s">
        <v>2671</v>
      </c>
      <c r="C70" s="126" t="s">
        <v>31</v>
      </c>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t="s">
        <v>2671</v>
      </c>
      <c r="C71" s="126" t="s">
        <v>31</v>
      </c>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t="s">
        <v>2671</v>
      </c>
      <c r="C72" s="126" t="s">
        <v>31</v>
      </c>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t="s">
        <v>2671</v>
      </c>
      <c r="C73" s="126" t="s">
        <v>31</v>
      </c>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t="s">
        <v>2671</v>
      </c>
      <c r="C74" s="126" t="s">
        <v>31</v>
      </c>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t="s">
        <v>2671</v>
      </c>
      <c r="C75" s="126" t="s">
        <v>31</v>
      </c>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t="s">
        <v>2671</v>
      </c>
      <c r="C76" s="126" t="s">
        <v>31</v>
      </c>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t="s">
        <v>2671</v>
      </c>
      <c r="C77" s="126" t="s">
        <v>31</v>
      </c>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t="s">
        <v>2671</v>
      </c>
      <c r="C78" s="126" t="s">
        <v>31</v>
      </c>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t="s">
        <v>2671</v>
      </c>
      <c r="C79" s="126" t="s">
        <v>31</v>
      </c>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t="s">
        <v>2671</v>
      </c>
      <c r="C80" s="126" t="s">
        <v>31</v>
      </c>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t="s">
        <v>2671</v>
      </c>
      <c r="C81" s="126" t="s">
        <v>31</v>
      </c>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t="s">
        <v>2671</v>
      </c>
      <c r="C82" s="126" t="s">
        <v>31</v>
      </c>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t="s">
        <v>2671</v>
      </c>
      <c r="C83" s="126" t="s">
        <v>31</v>
      </c>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t="s">
        <v>2671</v>
      </c>
      <c r="C84" s="126" t="s">
        <v>31</v>
      </c>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t="s">
        <v>2671</v>
      </c>
      <c r="C85" s="126" t="s">
        <v>31</v>
      </c>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t="s">
        <v>2671</v>
      </c>
      <c r="C86" s="126" t="s">
        <v>31</v>
      </c>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t="s">
        <v>2671</v>
      </c>
      <c r="C87" s="126" t="s">
        <v>31</v>
      </c>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t="s">
        <v>2671</v>
      </c>
      <c r="C88" s="126" t="s">
        <v>31</v>
      </c>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t="s">
        <v>2671</v>
      </c>
      <c r="C89" s="126" t="s">
        <v>31</v>
      </c>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t="s">
        <v>2671</v>
      </c>
      <c r="C90" s="126" t="s">
        <v>31</v>
      </c>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t="s">
        <v>2671</v>
      </c>
      <c r="C91" s="126" t="s">
        <v>31</v>
      </c>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t="s">
        <v>2671</v>
      </c>
      <c r="C92" s="126" t="s">
        <v>31</v>
      </c>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t="s">
        <v>2671</v>
      </c>
      <c r="C93" s="126" t="s">
        <v>31</v>
      </c>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t="s">
        <v>2671</v>
      </c>
      <c r="C94" s="126" t="s">
        <v>31</v>
      </c>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t="s">
        <v>2671</v>
      </c>
      <c r="C95" s="126" t="s">
        <v>31</v>
      </c>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t="s">
        <v>2671</v>
      </c>
      <c r="C96" s="126" t="s">
        <v>31</v>
      </c>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t="s">
        <v>2671</v>
      </c>
      <c r="C97" s="126" t="s">
        <v>31</v>
      </c>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t="s">
        <v>2671</v>
      </c>
      <c r="C98" s="126" t="s">
        <v>31</v>
      </c>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t="s">
        <v>2671</v>
      </c>
      <c r="C99" s="126" t="s">
        <v>31</v>
      </c>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t="s">
        <v>2671</v>
      </c>
      <c r="C100" s="126" t="s">
        <v>31</v>
      </c>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t="s">
        <v>2671</v>
      </c>
      <c r="C101" s="126" t="s">
        <v>31</v>
      </c>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t="s">
        <v>2671</v>
      </c>
      <c r="C102" s="126" t="s">
        <v>31</v>
      </c>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t="s">
        <v>2671</v>
      </c>
      <c r="C103" s="126" t="s">
        <v>31</v>
      </c>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t="s">
        <v>2671</v>
      </c>
      <c r="C104" s="126" t="s">
        <v>31</v>
      </c>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t="s">
        <v>2671</v>
      </c>
      <c r="C105" s="126" t="s">
        <v>31</v>
      </c>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t="s">
        <v>2671</v>
      </c>
      <c r="C106" s="126" t="s">
        <v>31</v>
      </c>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t="s">
        <v>2671</v>
      </c>
      <c r="C107" s="126" t="s">
        <v>31</v>
      </c>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t="s">
        <v>2814</v>
      </c>
      <c r="E114" s="146">
        <v>43879</v>
      </c>
      <c r="F114" s="146">
        <v>44196</v>
      </c>
      <c r="G114" s="173">
        <f>IF(AND(E114&lt;&gt;"",F114&lt;&gt;""),((F114-E114)/30),"")</f>
        <v>10.566666666666666</v>
      </c>
      <c r="H114" s="124" t="s">
        <v>2815</v>
      </c>
      <c r="I114" s="123" t="s">
        <v>255</v>
      </c>
      <c r="J114" s="123" t="s">
        <v>280</v>
      </c>
      <c r="K114" s="125">
        <v>451847078</v>
      </c>
      <c r="L114" s="102">
        <f>+IF(AND(K114&gt;0,O114="Ejecución"),(K114/877802)*Tabla283[[#This Row],[% participación]],IF(AND(K114&gt;0,O114&lt;&gt;"Ejecución"),"-",""))</f>
        <v>514.74828947758147</v>
      </c>
      <c r="M114" s="126" t="s">
        <v>1148</v>
      </c>
      <c r="N114" s="182">
        <v>1</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t="s">
        <v>2622</v>
      </c>
      <c r="O178" s="8"/>
      <c r="Q178" s="19"/>
      <c r="R178" s="19"/>
      <c r="S178" s="165" t="s">
        <v>2623</v>
      </c>
      <c r="T178" s="19"/>
      <c r="U178" s="19"/>
      <c r="V178" s="19"/>
      <c r="W178" s="19"/>
      <c r="X178" s="19"/>
      <c r="Y178" s="19"/>
      <c r="Z178" s="19"/>
      <c r="AA178" s="19"/>
      <c r="AB178" s="19"/>
    </row>
    <row r="179" spans="1:28" ht="23.25" x14ac:dyDescent="0.25">
      <c r="A179" s="9"/>
      <c r="B179" s="249" t="s">
        <v>2670</v>
      </c>
      <c r="C179" s="249"/>
      <c r="D179" s="249"/>
      <c r="E179" s="24">
        <v>0.02</v>
      </c>
      <c r="F179" s="179">
        <v>1E-4</v>
      </c>
      <c r="G179" s="180">
        <f>IF(F179&gt;0,SUM(E179+F179),"")</f>
        <v>2.01E-2</v>
      </c>
      <c r="H179" s="5"/>
      <c r="I179" s="246" t="s">
        <v>2674</v>
      </c>
      <c r="J179" s="247"/>
      <c r="K179" s="247"/>
      <c r="L179" s="248"/>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2.01E-2</v>
      </c>
      <c r="D185" s="170" t="s">
        <v>2633</v>
      </c>
      <c r="E185" s="96">
        <f>+(C185*SUM(K20:K35))</f>
        <v>23119472.25</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50"/>
      <c r="Q192" s="155"/>
      <c r="R192" s="156"/>
      <c r="S192" s="156"/>
      <c r="T192" s="155"/>
    </row>
    <row r="193" spans="1:18" x14ac:dyDescent="0.25">
      <c r="A193" s="9"/>
      <c r="C193" s="129">
        <v>31096</v>
      </c>
      <c r="D193" s="5"/>
      <c r="E193" s="128">
        <v>2832</v>
      </c>
      <c r="F193" s="5"/>
      <c r="G193" s="5"/>
      <c r="H193" s="148" t="s">
        <v>2816</v>
      </c>
      <c r="J193" s="5"/>
      <c r="K193" s="129">
        <v>37266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2817</v>
      </c>
      <c r="J211" s="27" t="s">
        <v>2627</v>
      </c>
      <c r="K211" s="149" t="s">
        <v>2822</v>
      </c>
      <c r="L211" s="21"/>
      <c r="M211" s="21"/>
      <c r="N211" s="21"/>
      <c r="O211" s="8"/>
    </row>
    <row r="212" spans="1:15" x14ac:dyDescent="0.25">
      <c r="A212" s="9"/>
      <c r="B212" s="27" t="s">
        <v>2624</v>
      </c>
      <c r="C212" s="148" t="s">
        <v>2816</v>
      </c>
      <c r="D212" s="21"/>
      <c r="G212" s="27" t="s">
        <v>2626</v>
      </c>
      <c r="H212" s="149" t="s">
        <v>2818</v>
      </c>
      <c r="J212" s="27" t="s">
        <v>2628</v>
      </c>
      <c r="K212" s="148" t="s">
        <v>2819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68"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44193.874360648151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68" t="str">
        <f>HYPERLINK("#Integrante_3!A109","CAPACIDAD RESIDUAL")</f>
        <v>CAPACIDAD RESIDUAL</v>
      </c>
      <c r="F8" s="269"/>
      <c r="G8" s="270"/>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68" t="str">
        <f>HYPERLINK("#Integrante_3!A162","TALENTO HUMANO")</f>
        <v>TALENTO HUMANO</v>
      </c>
      <c r="F9" s="269"/>
      <c r="G9" s="270"/>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68" t="str">
        <f>HYPERLINK("#Integrante_3!F162","INFRAESTRUCTURA")</f>
        <v>INFRAESTRUCTURA</v>
      </c>
      <c r="F10" s="269"/>
      <c r="G10" s="270"/>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44193.874360648151</v>
      </c>
      <c r="W20" s="107">
        <f ca="1">NOW()</f>
        <v>44193.874360648151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2662</v>
      </c>
      <c r="C166" s="210"/>
      <c r="D166" s="210"/>
      <c r="E166" s="8"/>
      <c r="F166" s="5"/>
      <c r="H166" s="83" t="s">
        <v>2661</v>
      </c>
      <c r="I166" s="240"/>
      <c r="J166" s="241"/>
      <c r="K166" s="241"/>
      <c r="L166" s="241"/>
      <c r="M166" s="241"/>
      <c r="N166" s="241"/>
      <c r="O166" s="24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86"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65"/>
      <c r="S175" s="19"/>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65" t="s">
        <v>2623</v>
      </c>
      <c r="S176" s="19"/>
      <c r="T176" s="19"/>
      <c r="U176" s="19"/>
      <c r="V176" s="19"/>
      <c r="W176" s="19"/>
      <c r="X176" s="19"/>
      <c r="Y176" s="19"/>
      <c r="Z176" s="19"/>
      <c r="AA176" s="19"/>
      <c r="AB176" s="19"/>
    </row>
    <row r="177" spans="1:28" ht="23.25" x14ac:dyDescent="0.25">
      <c r="A177" s="9"/>
      <c r="B177" s="249" t="s">
        <v>2670</v>
      </c>
      <c r="C177" s="249"/>
      <c r="D177" s="249"/>
      <c r="E177" s="24">
        <v>0.02</v>
      </c>
      <c r="F177" s="179"/>
      <c r="G177" s="180" t="str">
        <f>IF(F177&gt;0,SUM(E177+F177),"")</f>
        <v/>
      </c>
      <c r="H177" s="5"/>
      <c r="I177" s="246" t="s">
        <v>2674</v>
      </c>
      <c r="J177" s="247"/>
      <c r="K177" s="247"/>
      <c r="L177" s="248"/>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84"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44193.874360648151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68" t="str">
        <f>HYPERLINK("#Integrante_4!A109","CAPACIDAD RESIDUAL")</f>
        <v>CAPACIDAD RESIDUAL</v>
      </c>
      <c r="F8" s="269"/>
      <c r="G8" s="270"/>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68" t="str">
        <f>HYPERLINK("#Integrante_4!A162","TALENTO HUMANO")</f>
        <v>TALENTO HUMANO</v>
      </c>
      <c r="F9" s="269"/>
      <c r="G9" s="270"/>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68" t="str">
        <f>HYPERLINK("#Integrante_4!F162","INFRAESTRUCTURA")</f>
        <v>INFRAESTRUCTURA</v>
      </c>
      <c r="F10" s="269"/>
      <c r="G10" s="270"/>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44193.874360648151</v>
      </c>
      <c r="W20" s="107">
        <f ca="1">NOW()</f>
        <v>44193.874360648151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65"/>
      <c r="S177" s="19"/>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65" t="s">
        <v>2623</v>
      </c>
      <c r="S178" s="19"/>
      <c r="T178" s="19"/>
      <c r="U178" s="19"/>
      <c r="V178" s="19"/>
      <c r="W178" s="19"/>
      <c r="X178" s="19"/>
      <c r="Y178" s="19"/>
      <c r="Z178" s="19"/>
      <c r="AA178" s="19"/>
      <c r="AB178" s="19"/>
    </row>
    <row r="179" spans="1:28" ht="23.25" x14ac:dyDescent="0.25">
      <c r="A179" s="9"/>
      <c r="B179" s="249" t="s">
        <v>2670</v>
      </c>
      <c r="C179" s="249"/>
      <c r="D179" s="249"/>
      <c r="E179" s="24">
        <v>0.02</v>
      </c>
      <c r="F179" s="179"/>
      <c r="G179" s="180" t="str">
        <f>IF(F179&gt;0,SUM(E179+F179),"")</f>
        <v/>
      </c>
      <c r="H179" s="5"/>
      <c r="I179" s="246" t="s">
        <v>2674</v>
      </c>
      <c r="J179" s="247"/>
      <c r="K179" s="247"/>
      <c r="L179" s="248"/>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44193.874360648151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68" t="str">
        <f>HYPERLINK("#Integrante_5!A109","CAPACIDAD RESIDUAL")</f>
        <v>CAPACIDAD RESIDUAL</v>
      </c>
      <c r="F8" s="269"/>
      <c r="G8" s="270"/>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68" t="str">
        <f>HYPERLINK("#Integrante_5!A162","TALENTO HUMANO")</f>
        <v>TALENTO HUMANO</v>
      </c>
      <c r="F9" s="269"/>
      <c r="G9" s="270"/>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68" t="str">
        <f>HYPERLINK("#Integrante_5!F162","INFRAESTRUCTURA")</f>
        <v>INFRAESTRUCTURA</v>
      </c>
      <c r="F10" s="269"/>
      <c r="G10" s="270"/>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44193.874360648151</v>
      </c>
      <c r="W20" s="107">
        <f ca="1">NOW()</f>
        <v>44193.874360648151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2662</v>
      </c>
      <c r="C166" s="210"/>
      <c r="D166" s="210"/>
      <c r="E166" s="8"/>
      <c r="F166" s="5"/>
      <c r="H166" s="83" t="s">
        <v>2661</v>
      </c>
      <c r="I166" s="240"/>
      <c r="J166" s="241"/>
      <c r="K166" s="241"/>
      <c r="L166" s="241"/>
      <c r="M166" s="241"/>
      <c r="N166" s="241"/>
      <c r="O166" s="24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86"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65"/>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9"/>
      <c r="S176" s="165" t="s">
        <v>2623</v>
      </c>
      <c r="T176" s="19"/>
      <c r="U176" s="19"/>
      <c r="V176" s="19"/>
      <c r="W176" s="19"/>
      <c r="X176" s="19"/>
      <c r="Y176" s="19"/>
      <c r="Z176" s="19"/>
      <c r="AA176" s="19"/>
      <c r="AB176" s="19"/>
    </row>
    <row r="177" spans="1:28" ht="23.25" x14ac:dyDescent="0.25">
      <c r="A177" s="9"/>
      <c r="B177" s="249" t="s">
        <v>2670</v>
      </c>
      <c r="C177" s="249"/>
      <c r="D177" s="249"/>
      <c r="E177" s="24">
        <v>0.02</v>
      </c>
      <c r="F177" s="179"/>
      <c r="G177" s="180" t="str">
        <f>IF(F177&gt;0,SUM(E177+F177),"")</f>
        <v/>
      </c>
      <c r="H177" s="5"/>
      <c r="I177" s="246" t="s">
        <v>2672</v>
      </c>
      <c r="J177" s="247"/>
      <c r="K177" s="247"/>
      <c r="L177" s="248"/>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44193.874360648151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68" t="str">
        <f>HYPERLINK("#Integrante_6!A109","CAPACIDAD RESIDUAL")</f>
        <v>CAPACIDAD RESIDUAL</v>
      </c>
      <c r="F8" s="269"/>
      <c r="G8" s="270"/>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68" t="str">
        <f>HYPERLINK("#Integrante_6!A162","TALENTO HUMANO")</f>
        <v>TALENTO HUMANO</v>
      </c>
      <c r="F9" s="269"/>
      <c r="G9" s="270"/>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68" t="str">
        <f>HYPERLINK("#Integrante_6!F162","INFRAESTRUCTURA")</f>
        <v>INFRAESTRUCTURA</v>
      </c>
      <c r="F10" s="269"/>
      <c r="G10" s="270"/>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44193.874360648151</v>
      </c>
      <c r="W20" s="107">
        <f ca="1">NOW()</f>
        <v>44193.874360648151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9"/>
      <c r="S178" s="165" t="s">
        <v>2623</v>
      </c>
      <c r="T178" s="19"/>
      <c r="U178" s="19"/>
      <c r="V178" s="19"/>
      <c r="W178" s="19"/>
      <c r="X178" s="19"/>
      <c r="Y178" s="19"/>
      <c r="Z178" s="19"/>
      <c r="AA178" s="19"/>
      <c r="AB178" s="19"/>
    </row>
    <row r="179" spans="1:28" ht="23.25" x14ac:dyDescent="0.25">
      <c r="A179" s="9"/>
      <c r="B179" s="249" t="s">
        <v>2670</v>
      </c>
      <c r="C179" s="249"/>
      <c r="D179" s="249"/>
      <c r="E179" s="24">
        <v>0.02</v>
      </c>
      <c r="F179" s="179"/>
      <c r="G179" s="180" t="str">
        <f>IF(F179&gt;0,SUM(E179+F179),"")</f>
        <v/>
      </c>
      <c r="H179" s="5"/>
      <c r="I179" s="246" t="s">
        <v>2672</v>
      </c>
      <c r="J179" s="247"/>
      <c r="K179" s="247"/>
      <c r="L179" s="248"/>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2020-12-28T14:33:09Z</cp:lastPrinted>
  <dcterms:created xsi:type="dcterms:W3CDTF">2020-10-14T21:57:42Z</dcterms:created>
  <dcterms:modified xsi:type="dcterms:W3CDTF">2020-12-29T01:59:35Z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