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Downloads\Manifestacion de Interes 2020\"/>
    </mc:Choice>
  </mc:AlternateContent>
  <xr:revisionPtr revIDLastSave="0" documentId="13_ncr:1_{9DA8C5BE-D11D-4A15-9D68-F50786B62586}"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<sst xmlns="http://schemas.openxmlformats.org/spreadsheetml/2006/main" count="3099" uniqueCount="2701">
  <si>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</si>
  <si>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</si>
  <si>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</si>
  <si>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</si>
  <si>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</si>
  <si>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</si>
  <si>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</si>
  <si>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</si>
  <si>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</si>
  <si>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</si>
  <si>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</si>
  <si>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</si>
  <si>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</si>
  <si>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</si>
  <si>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</si>
  <si>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</si>
  <si>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</si>
  <si>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</si>
  <si>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</si>
  <si>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</si>
  <si>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</si>
  <si>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</si>
  <si>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</si>
  <si>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</si>
  <si>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</si>
  <si>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</si>
  <si>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</si>
  <si>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</si>
  <si>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</si>
  <si>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</si>
  <si>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</si>
  <si>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</si>
  <si>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</si>
  <si>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</si>
  <si>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</si>
  <si>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</si>
  <si>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</si>
  <si>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</si>
  <si>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</si>
  <si>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</si>
  <si>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</si>
  <si>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</si>
  <si>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</si>
  <si>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</si>
  <si>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</si>
  <si>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</si>
  <si>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</si>
  <si>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</si>
  <si>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</si>
  <si>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</si>
  <si>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</si>
  <si>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</si>
  <si>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</si>
  <si>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</si>
  <si>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</si>
  <si>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</si>
  <si>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</si>
  <si>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</si>
  <si>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</si>
  <si>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</si>
  <si>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</si>
  <si>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</si>
  <si>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</si>
  <si>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</si>
  <si>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</si>
  <si>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</si>
  <si>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</si>
  <si>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</si>
  <si>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</si>
  <si>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</si>
  <si>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</si>
  <si>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</si>
  <si>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</si>
  <si>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</si>
  <si>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</si>
  <si>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</si>
  <si>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</si>
  <si>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</si>
  <si>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</si>
  <si>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</si>
  <si>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</si>
  <si>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</si>
  <si>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</si>
  <si>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</si>
  <si>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</si>
  <si>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</si>
  <si>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</si>
  <si>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</si>
  <si>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</si>
  <si>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</si>
  <si>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</si>
  <si>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</si>
  <si>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</si>
  <si>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</si>
  <si>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</si>
  <si>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</si>
  <si>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</si>
  <si>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</si>
  <si>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</si>
  <si>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</si>
  <si>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</si>
  <si>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</si>
  <si>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</si>
  <si>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</si>
  <si>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</si>
  <si>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</si>
  <si>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</si>
  <si>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</si>
  <si>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</si>
  <si>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</si>
  <si>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</si>
  <si>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</si>
  <si>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</si>
  <si>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</si>
  <si>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</si>
  <si>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</si>
  <si>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</si>
  <si>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</si>
  <si>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</si>
  <si>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</si>
  <si>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</si>
  <si>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</si>
  <si>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</si>
  <si>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</si>
  <si>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</si>
  <si>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</si>
  <si>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</si>
  <si>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</si>
  <si>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</si>
  <si>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</si>
  <si>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</si>
  <si>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</si>
  <si>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</si>
  <si>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</si>
  <si>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</si>
  <si>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</si>
  <si>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</si>
  <si>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</si>
  <si>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</si>
  <si>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</si>
  <si>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</si>
  <si>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</si>
  <si>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</si>
  <si>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</si>
  <si>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</si>
  <si>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</si>
  <si>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</si>
  <si>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</si>
  <si>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</si>
  <si>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</si>
  <si>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</si>
  <si>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</si>
  <si>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</si>
  <si>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</si>
  <si>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</si>
  <si>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</si>
  <si>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</si>
  <si>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</si>
  <si>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</si>
  <si>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</si>
  <si>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</si>
  <si>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</si>
  <si>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</si>
  <si>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</si>
  <si>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</si>
  <si>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</si>
  <si>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</si>
  <si>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</si>
  <si>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</si>
  <si>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</si>
  <si>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</si>
  <si>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</si>
  <si>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</si>
  <si>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</si>
  <si>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</si>
  <si>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</si>
  <si>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</si>
  <si>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</si>
  <si>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</si>
  <si>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</si>
  <si>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</si>
  <si>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</si>
  <si>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</si>
  <si>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</si>
  <si>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</si>
  <si>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</si>
  <si>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</si>
  <si>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</si>
  <si>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</si>
  <si>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</si>
  <si>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</si>
  <si>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</si>
  <si>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</si>
  <si>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</si>
  <si>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</si>
  <si>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</si>
  <si>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</si>
  <si>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</si>
  <si>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</si>
  <si>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</si>
  <si>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</si>
  <si>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</si>
  <si>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</si>
  <si>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</si>
  <si>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</si>
  <si>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</si>
  <si>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</si>
  <si>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</si>
  <si>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</si>
  <si>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</si>
  <si>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</si>
  <si>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</si>
  <si>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</si>
  <si>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</si>
  <si>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</si>
  <si>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</si>
  <si>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</si>
  <si>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</si>
  <si>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</si>
  <si>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</si>
  <si>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</si>
  <si>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</si>
  <si>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</si>
  <si>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</si>
  <si>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</si>
  <si>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</si>
  <si>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</si>
  <si>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</si>
  <si>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</si>
  <si>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</si>
  <si>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</si>
  <si>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</si>
  <si>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</si>
  <si>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</si>
  <si>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</si>
  <si>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</si>
  <si>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</si>
  <si>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</si>
  <si>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</si>
  <si>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</si>
  <si>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</si>
  <si>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</si>
  <si>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</si>
  <si>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</si>
  <si>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</si>
  <si>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</si>
  <si>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</si>
  <si>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</si>
  <si>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</si>
  <si>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</si>
  <si>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</si>
  <si>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</si>
  <si>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</si>
  <si>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</si>
  <si>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</si>
  <si>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</si>
  <si>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</si>
  <si>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</si>
  <si>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</si>
  <si>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</si>
  <si>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</si>
  <si>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</si>
  <si>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</si>
  <si>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</si>
  <si>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</si>
  <si>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</si>
  <si>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</si>
  <si>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</si>
  <si>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</si>
  <si>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</si>
  <si>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</si>
  <si>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</si>
  <si>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</si>
  <si>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</si>
  <si>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</si>
  <si>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</si>
  <si>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</si>
  <si>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</si>
  <si>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</si>
  <si>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</si>
  <si>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</si>
  <si>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</si>
  <si>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</si>
  <si>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</si>
  <si>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</si>
  <si>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</si>
  <si>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</si>
  <si>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</si>
  <si>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</si>
  <si>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</si>
  <si>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</si>
  <si>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</si>
  <si>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</si>
  <si>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</si>
  <si>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</si>
  <si>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</si>
  <si>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</si>
  <si>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</si>
  <si>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</si>
  <si>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</si>
  <si>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</si>
  <si>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</si>
  <si>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</si>
  <si>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</si>
  <si>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</si>
  <si>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</si>
  <si>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</si>
  <si>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</si>
  <si>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</si>
  <si>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</si>
  <si>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</si>
  <si>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</si>
  <si>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</si>
  <si>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</si>
  <si>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</si>
  <si>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</si>
  <si>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</si>
  <si>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</si>
  <si>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</si>
  <si>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</si>
  <si>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</si>
  <si>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</si>
  <si>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</si>
  <si>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</si>
  <si>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</si>
  <si>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</si>
  <si>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</si>
  <si>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</si>
  <si>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</si>
  <si>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</si>
  <si>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</si>
  <si>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</si>
  <si>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</si>
  <si>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</si>
  <si>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</si>
  <si>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</si>
  <si>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</si>
  <si>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</si>
  <si>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</si>
  <si>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</si>
  <si>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</si>
  <si>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</si>
  <si>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</si>
  <si>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</si>
  <si>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</si>
  <si>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</si>
  <si>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</si>
  <si>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</si>
  <si>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</si>
  <si>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</si>
  <si>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</si>
  <si>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</si>
  <si>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</si>
  <si>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</si>
  <si>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</si>
  <si>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</si>
  <si>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</si>
  <si>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</si>
  <si>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</si>
  <si>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</si>
  <si>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</si>
  <si>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</si>
  <si>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</si>
  <si>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</si>
  <si>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</si>
  <si>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</si>
  <si>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</si>
  <si>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</si>
  <si>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</si>
  <si>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</si>
  <si>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</si>
  <si>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</si>
  <si>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</si>
  <si>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</si>
  <si>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</si>
  <si>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</si>
  <si>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</si>
  <si>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</si>
  <si>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</si>
  <si>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</si>
  <si>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</si>
  <si>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</si>
  <si>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</si>
  <si>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</si>
  <si>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</si>
  <si>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</si>
  <si>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</si>
  <si>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</si>
  <si>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</si>
  <si>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</si>
  <si>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</si>
  <si>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</si>
  <si>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</si>
  <si>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</si>
  <si>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</si>
  <si>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</si>
  <si>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</si>
  <si>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</si>
  <si>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</si>
  <si>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</si>
  <si>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</si>
  <si>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</si>
  <si>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</si>
  <si>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</si>
  <si>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</si>
  <si>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</si>
  <si>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</si>
  <si>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</si>
  <si>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</si>
  <si>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</si>
  <si>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</si>
  <si>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</si>
  <si>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</si>
  <si>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</si>
  <si>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</si>
  <si>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</si>
  <si>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</si>
  <si>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</si>
  <si>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</si>
  <si>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</si>
  <si>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</si>
  <si>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</si>
  <si>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</si>
  <si>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</si>
  <si>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</si>
  <si>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</si>
  <si>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</si>
  <si>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</si>
  <si>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</si>
  <si>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</si>
  <si>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</si>
  <si>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</si>
  <si>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</si>
  <si>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</si>
  <si>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</si>
  <si>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</si>
  <si>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</si>
  <si>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</si>
  <si>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</si>
  <si>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</si>
  <si>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</si>
  <si>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</si>
  <si>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</si>
  <si>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</si>
  <si>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</si>
  <si>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</si>
  <si>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</si>
  <si>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</si>
  <si>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</si>
  <si>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</si>
  <si>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</si>
  <si>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</si>
  <si>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</si>
  <si>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</si>
  <si>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</si>
  <si>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</si>
  <si>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</si>
  <si>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</si>
  <si>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</si>
  <si>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</si>
  <si>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</si>
  <si>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</si>
  <si>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</si>
  <si>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</si>
  <si>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</si>
  <si>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</si>
  <si>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</si>
  <si>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</si>
  <si>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</si>
  <si>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</si>
  <si>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</si>
  <si>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</si>
  <si>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</si>
  <si>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</si>
  <si>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</si>
  <si>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</si>
  <si>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</si>
  <si>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</si>
  <si>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</si>
  <si>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</si>
  <si>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</si>
  <si>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</si>
  <si>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</si>
  <si>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</si>
  <si>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</si>
  <si>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</si>
  <si>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</si>
  <si>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</si>
  <si>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</si>
  <si>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</si>
  <si>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</si>
  <si>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</si>
  <si>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</si>
  <si>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</si>
  <si>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</si>
  <si>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</si>
  <si>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</si>
  <si>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</si>
  <si>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</si>
  <si>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</si>
  <si>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</si>
  <si>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</si>
  <si>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</si>
  <si>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</si>
  <si>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</si>
  <si>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</si>
  <si>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</si>
  <si>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</si>
  <si>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</si>
  <si>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</si>
  <si>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</si>
  <si>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</si>
  <si>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</si>
  <si>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</si>
  <si>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</si>
  <si>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</si>
  <si>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</si>
  <si>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</si>
  <si>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</si>
  <si>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</si>
  <si>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</si>
  <si>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</si>
  <si>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</si>
  <si>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</si>
  <si>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</si>
  <si>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</si>
  <si>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</si>
  <si>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</si>
  <si>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</si>
  <si>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</si>
  <si>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</si>
  <si>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</si>
  <si>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</si>
  <si>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</si>
  <si>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</si>
  <si>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</si>
  <si>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</si>
  <si>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</si>
  <si>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</si>
  <si>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</si>
  <si>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</si>
  <si>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</si>
  <si>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</si>
  <si>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</si>
  <si>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</si>
  <si>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</si>
  <si>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</si>
  <si>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</si>
  <si>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</si>
  <si>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</si>
  <si>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</si>
  <si>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</si>
  <si>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</si>
  <si>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</si>
  <si>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</si>
  <si>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</si>
  <si>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</si>
  <si>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</si>
  <si>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</si>
  <si>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</si>
  <si>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</si>
  <si>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</si>
  <si>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</si>
  <si>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</si>
  <si>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</si>
  <si>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</si>
  <si>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</si>
  <si>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</si>
  <si>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</si>
  <si>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</si>
  <si>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</si>
  <si>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</si>
  <si>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</si>
  <si>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</si>
  <si>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</si>
  <si>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</si>
  <si>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</si>
  <si>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</si>
  <si>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</si>
  <si>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</si>
  <si>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</si>
  <si>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</si>
  <si>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</si>
  <si>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</si>
  <si>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</si>
  <si>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</si>
  <si>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</si>
  <si>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</si>
  <si>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</si>
  <si>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</si>
  <si>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</si>
  <si>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</si>
  <si>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</si>
  <si>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</si>
  <si>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</si>
  <si>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</si>
  <si>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</si>
  <si>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</si>
  <si>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</si>
  <si>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</si>
  <si>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</si>
  <si>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</si>
  <si>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</si>
  <si>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</si>
  <si>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</si>
  <si>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</si>
  <si>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</si>
  <si>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</si>
  <si>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</si>
  <si>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</si>
  <si>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</si>
  <si>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</si>
  <si>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</si>
  <si>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</si>
  <si>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</si>
  <si>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</si>
  <si>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</si>
  <si>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</si>
  <si>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</si>
  <si>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</si>
  <si>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</si>
  <si>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</si>
  <si>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</si>
  <si>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</si>
  <si>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</si>
  <si>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</si>
  <si>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</si>
  <si>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</si>
  <si>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</si>
  <si>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</si>
  <si>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</si>
  <si>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</si>
  <si>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</si>
  <si>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</si>
  <si>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</si>
  <si>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</si>
  <si>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</si>
  <si>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</si>
  <si>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</si>
  <si>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</si>
  <si>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</si>
  <si>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</si>
  <si>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</si>
  <si>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</si>
  <si>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</si>
  <si>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</si>
  <si>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</si>
  <si>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</si>
  <si>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</si>
  <si>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</si>
  <si>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</si>
  <si>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</si>
  <si>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</si>
  <si>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</si>
  <si>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</si>
  <si>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</si>
  <si>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</si>
  <si>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</si>
  <si>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</si>
  <si>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</si>
  <si>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</si>
  <si>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</si>
  <si>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</si>
  <si>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</si>
  <si>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</si>
  <si>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</si>
  <si>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</si>
  <si>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</si>
  <si>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</si>
  <si>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</si>
  <si>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</si>
  <si>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</si>
  <si>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</si>
  <si>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</si>
  <si>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</si>
  <si>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</si>
  <si>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</si>
  <si>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</si>
  <si>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</si>
  <si>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</si>
  <si>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</si>
  <si>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</si>
  <si>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</si>
  <si>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</si>
  <si>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</si>
  <si>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</si>
  <si>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</si>
  <si>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</si>
  <si>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</si>
  <si>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</si>
  <si>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</si>
  <si>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</si>
  <si>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</si>
  <si>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</si>
  <si>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</si>
  <si>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</si>
  <si>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</si>
  <si>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</si>
  <si>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</si>
  <si>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</si>
  <si>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</si>
  <si>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</si>
  <si>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</si>
  <si>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</si>
  <si>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</si>
  <si>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</si>
  <si>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</si>
  <si>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</si>
  <si>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</si>
  <si>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</si>
  <si>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</si>
  <si>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</si>
  <si>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</si>
  <si>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</si>
  <si>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</si>
  <si>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</si>
  <si>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</si>
  <si>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</si>
  <si>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</si>
  <si>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</si>
  <si>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</si>
  <si>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</si>
  <si>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</si>
  <si>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</si>
  <si>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</si>
  <si>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</si>
  <si>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</si>
  <si>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</si>
  <si>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</si>
  <si>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</si>
  <si>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</si>
  <si>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</si>
  <si>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</si>
  <si>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</si>
  <si>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</si>
  <si>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</si>
  <si>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</si>
  <si>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</si>
  <si>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</si>
  <si>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</si>
  <si>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</si>
  <si>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</si>
  <si>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</si>
  <si>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</si>
  <si>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</si>
  <si>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</si>
  <si>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</si>
  <si>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</si>
  <si>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</si>
  <si>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</si>
  <si>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</si>
  <si>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</si>
  <si>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</si>
  <si>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</si>
  <si>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</si>
  <si>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</si>
  <si>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</si>
  <si>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</si>
  <si>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</si>
  <si>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</si>
  <si>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</si>
  <si>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</si>
  <si>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</si>
  <si>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</si>
  <si>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</si>
  <si>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</si>
  <si>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</si>
  <si>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</si>
  <si>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</si>
  <si>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</si>
  <si>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</si>
  <si>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</si>
  <si>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</si>
  <si>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</si>
  <si>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</si>
  <si>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</si>
  <si>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</si>
  <si>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</si>
  <si>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</si>
  <si>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</si>
  <si>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</si>
  <si>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</si>
  <si>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</si>
  <si>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</si>
  <si>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</si>
  <si>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</si>
  <si>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</si>
  <si>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</si>
  <si>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</si>
  <si>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</si>
  <si>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</si>
  <si>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</si>
  <si>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</si>
  <si>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</si>
  <si>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</si>
  <si>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</si>
  <si>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</si>
  <si>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</si>
  <si>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</si>
  <si>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</si>
  <si>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</si>
  <si>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</si>
  <si>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</si>
  <si>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</si>
  <si>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</si>
  <si>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</si>
  <si>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</si>
  <si>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</si>
  <si>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</si>
  <si>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</si>
  <si>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</si>
  <si>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</si>
  <si>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</si>
  <si>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</si>
  <si>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</si>
  <si>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</si>
  <si>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</si>
  <si>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</si>
  <si>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</si>
  <si>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</si>
  <si>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</si>
  <si>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</si>
  <si>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</si>
  <si>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</si>
  <si>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</si>
  <si>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</si>
  <si>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</si>
  <si>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</si>
  <si>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</si>
  <si>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</si>
  <si>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</si>
  <si>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</si>
  <si>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</si>
  <si>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</si>
  <si>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</si>
  <si>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</si>
  <si>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</si>
  <si>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</si>
  <si>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</si>
  <si>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</si>
  <si>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</si>
  <si>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</si>
  <si>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</si>
  <si>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</si>
  <si>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</si>
  <si>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</si>
  <si>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</si>
  <si>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</si>
  <si>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</si>
  <si>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</si>
  <si>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</si>
  <si>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</si>
  <si>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</si>
  <si>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</si>
  <si>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</si>
  <si>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</si>
  <si>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</si>
  <si>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</si>
  <si>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</si>
  <si>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</si>
  <si>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</si>
  <si>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</si>
  <si>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</si>
  <si>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</si>
  <si>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</si>
  <si>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</si>
  <si>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</si>
  <si>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</si>
  <si>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</si>
  <si>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</si>
  <si>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</si>
  <si>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</si>
  <si>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</si>
  <si>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</si>
  <si>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</si>
  <si>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</si>
  <si>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</si>
  <si>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</si>
  <si>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</si>
  <si>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</si>
  <si>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</si>
  <si>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</si>
  <si>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</si>
  <si>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</si>
  <si>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</si>
  <si>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</si>
  <si>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</si>
  <si>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</si>
  <si>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</si>
  <si>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</si>
  <si>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</si>
  <si>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</si>
  <si>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</si>
  <si>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</si>
  <si>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</si>
  <si>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</si>
  <si>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</si>
  <si>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</si>
  <si>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</si>
  <si>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</si>
  <si>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</si>
  <si>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</si>
  <si>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</si>
  <si>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</si>
  <si>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</si>
  <si>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</si>
  <si>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</si>
  <si>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</si>
  <si>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</si>
  <si>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</si>
  <si>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</si>
  <si>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</si>
  <si>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</si>
  <si>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</si>
  <si>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</si>
  <si>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</si>
  <si>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</si>
  <si>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</si>
  <si>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</si>
  <si>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</si>
  <si>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</si>
  <si>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</si>
  <si>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</si>
  <si>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</si>
  <si>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</si>
  <si>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</si>
  <si>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</si>
  <si>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</si>
  <si>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</si>
  <si>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</si>
  <si>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</si>
  <si>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</si>
  <si>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</si>
  <si>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</si>
  <si>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</si>
  <si>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</si>
  <si>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</si>
  <si>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</si>
  <si>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</si>
  <si>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</si>
  <si>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</si>
  <si>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</si>
  <si>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</si>
  <si>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</si>
  <si>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</si>
  <si>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</si>
  <si>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</si>
  <si>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</si>
  <si>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</si>
  <si>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</si>
  <si>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</si>
  <si>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</si>
  <si>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</si>
  <si>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</si>
  <si>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</si>
  <si>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</si>
  <si>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</si>
  <si>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</si>
  <si>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</si>
  <si>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</si>
  <si>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</si>
  <si>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</si>
  <si>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</si>
  <si>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</si>
  <si>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</si>
  <si>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</si>
  <si>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</si>
  <si>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</si>
  <si>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</si>
  <si>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</si>
  <si>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</si>
  <si>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</si>
  <si>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</si>
  <si>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</si>
  <si>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</si>
  <si>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</si>
  <si>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</si>
  <si>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</si>
  <si>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</si>
  <si>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</si>
  <si>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</si>
  <si>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</si>
  <si>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</si>
  <si>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</si>
  <si>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</si>
  <si>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</si>
  <si>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</si>
  <si>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</si>
  <si>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</si>
  <si>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</si>
  <si>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</si>
  <si>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</si>
  <si>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</si>
  <si>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</si>
  <si>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</si>
  <si>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</si>
  <si>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</si>
  <si>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</si>
  <si>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</si>
  <si>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</si>
  <si>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</si>
  <si>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</si>
  <si>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</si>
  <si>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</si>
  <si>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</si>
  <si>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</si>
  <si>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</si>
  <si>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</si>
  <si>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</si>
  <si>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</si>
  <si>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</si>
  <si>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</si>
  <si>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</si>
  <si>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</si>
  <si>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</si>
  <si>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</si>
  <si>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</si>
  <si>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</si>
  <si>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</si>
  <si>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</si>
  <si>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</si>
  <si>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</si>
  <si>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</si>
  <si>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</si>
  <si>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</si>
  <si>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</si>
  <si>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</si>
  <si>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</si>
  <si>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</si>
  <si>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</si>
  <si>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</si>
  <si>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</si>
  <si>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</si>
  <si>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</si>
  <si>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</si>
  <si>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</si>
  <si>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</si>
  <si>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</si>
  <si>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</si>
  <si>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</si>
  <si>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</si>
  <si>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</si>
  <si>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</si>
  <si>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</si>
  <si>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</si>
  <si>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</si>
  <si>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</si>
  <si>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</si>
  <si>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</si>
  <si>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</si>
  <si>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</si>
  <si>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</si>
  <si>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</si>
  <si>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</si>
  <si>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</si>
  <si>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</si>
  <si>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</si>
  <si>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</si>
  <si>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</si>
  <si>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</si>
  <si>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</si>
  <si>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</si>
  <si>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</si>
  <si>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</si>
  <si>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</si>
  <si>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</si>
  <si>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</si>
  <si>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</si>
  <si>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</si>
  <si>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</si>
  <si>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</si>
  <si>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</si>
  <si>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</si>
  <si>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</si>
  <si>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</si>
  <si>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</si>
  <si>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</si>
  <si>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</si>
  <si>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</si>
  <si>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</si>
  <si>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</si>
  <si>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</si>
  <si>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</si>
  <si>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</si>
  <si>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</si>
  <si>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</si>
  <si>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</si>
  <si>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</si>
  <si>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</si>
  <si>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</si>
  <si>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</si>
  <si>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</si>
  <si>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</si>
  <si>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</si>
  <si>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</si>
  <si>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</si>
  <si>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</si>
  <si>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</si>
  <si>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</si>
  <si>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</si>
  <si>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</si>
  <si>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</si>
  <si>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</si>
  <si>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</si>
  <si>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</si>
  <si>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</si>
  <si>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</si>
  <si>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</si>
  <si>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</si>
  <si>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</si>
  <si>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</si>
  <si>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</si>
  <si>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</si>
  <si>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</si>
  <si>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</si>
  <si>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</si>
  <si>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</si>
  <si>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</si>
  <si>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</si>
  <si>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</si>
  <si>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</si>
  <si>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</si>
  <si>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</si>
  <si>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</si>
  <si>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</si>
  <si>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</si>
  <si>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</si>
  <si>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</si>
  <si>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</si>
  <si>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</si>
  <si>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</si>
  <si>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</si>
  <si>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</si>
  <si>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</si>
  <si>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</si>
  <si>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</si>
  <si>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</si>
  <si>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</si>
  <si>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</si>
  <si>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</si>
  <si>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</si>
  <si>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</si>
  <si>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</si>
  <si>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</si>
  <si>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</si>
  <si>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</si>
  <si>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</si>
  <si>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</si>
  <si>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</si>
  <si>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</si>
  <si>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</si>
  <si>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</si>
  <si>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</si>
  <si>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</si>
  <si>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</si>
  <si>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</si>
  <si>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</si>
  <si>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</si>
  <si>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</si>
  <si>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</si>
  <si>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</si>
  <si>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</si>
  <si>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</si>
  <si>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</si>
  <si>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</si>
  <si>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</si>
  <si>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</si>
  <si>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</si>
  <si>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</si>
  <si>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</si>
  <si>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</si>
  <si>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</si>
  <si>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</si>
  <si>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</si>
  <si>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</si>
  <si>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</si>
  <si>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</si>
  <si>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</si>
  <si>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</si>
  <si>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</si>
  <si>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</si>
  <si>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</si>
  <si>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</si>
  <si>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</si>
  <si>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</si>
  <si>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</si>
  <si>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</si>
  <si>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</si>
  <si>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</si>
  <si>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</si>
  <si>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</si>
  <si>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</si>
  <si>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</si>
  <si>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</si>
  <si>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</si>
  <si>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</si>
  <si>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</si>
  <si>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</si>
  <si>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</si>
  <si>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</si>
  <si>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</si>
  <si>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</si>
  <si>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</si>
  <si>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</si>
  <si>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</si>
  <si>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</si>
  <si>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</si>
  <si>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</si>
  <si>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</si>
  <si>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</si>
  <si>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</si>
  <si>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</si>
  <si>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</si>
  <si>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</si>
  <si>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</si>
  <si>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</si>
  <si>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</si>
  <si>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</si>
  <si>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</si>
  <si>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</si>
  <si>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</si>
  <si>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</si>
  <si>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</si>
  <si>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</si>
  <si>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</si>
  <si>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</si>
  <si>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</si>
  <si>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</si>
  <si>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</si>
  <si>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</si>
  <si>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</si>
  <si>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</si>
  <si>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</si>
  <si>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</si>
  <si>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</si>
  <si>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</si>
  <si>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</si>
  <si>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</si>
  <si>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</si>
  <si>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</si>
  <si>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</si>
  <si>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</si>
  <si>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</si>
  <si>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</si>
  <si>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</si>
  <si>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</si>
  <si>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</si>
  <si>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</si>
  <si>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</si>
  <si>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</si>
  <si>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</si>
  <si>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</si>
  <si>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</si>
  <si>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</si>
  <si>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</si>
  <si>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</si>
  <si>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</si>
  <si>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</si>
  <si>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</si>
  <si>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</si>
  <si>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</si>
  <si>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</si>
  <si>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</si>
  <si>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</si>
  <si>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</si>
  <si>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</si>
  <si>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</si>
  <si>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</si>
  <si>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</si>
  <si>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</si>
  <si>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</si>
  <si>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</si>
  <si>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</si>
  <si>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</si>
  <si>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</si>
  <si>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</si>
  <si>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</si>
  <si>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</si>
  <si>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</si>
  <si>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</si>
  <si>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</si>
  <si>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</si>
  <si>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</si>
  <si>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</si>
  <si>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</si>
  <si>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</si>
  <si>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</si>
  <si>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</si>
  <si>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</si>
  <si>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</si>
  <si>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</si>
  <si>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</si>
  <si>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</si>
  <si>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</si>
  <si>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</si>
  <si>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</si>
  <si>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</si>
  <si>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</si>
  <si>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</si>
  <si>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</si>
  <si>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</si>
  <si>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</si>
  <si>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</si>
  <si>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</si>
  <si>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</si>
  <si>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</si>
  <si>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</si>
  <si>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</si>
  <si>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</si>
  <si>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</si>
  <si>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</si>
  <si>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</si>
  <si>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</si>
  <si>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</si>
  <si>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</si>
  <si>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</si>
  <si>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</si>
  <si>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</si>
  <si>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</si>
  <si>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</si>
  <si>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</si>
  <si>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</si>
  <si>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</si>
  <si>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</si>
  <si>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</si>
  <si>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</si>
  <si>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</si>
  <si>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</si>
  <si>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</si>
  <si>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</si>
  <si>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</si>
  <si>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</si>
  <si>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</si>
  <si>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</si>
  <si>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</si>
  <si>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</si>
  <si>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</si>
  <si>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</si>
  <si>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</si>
  <si>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</si>
  <si>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</si>
  <si>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</si>
  <si>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</si>
  <si>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</si>
  <si>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</si>
  <si>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</si>
  <si>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</si>
  <si>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</si>
  <si>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</si>
  <si>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</si>
  <si>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</si>
  <si>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</si>
  <si>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</si>
  <si>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</si>
  <si>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</si>
  <si>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</si>
  <si>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</si>
  <si>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</si>
  <si>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</si>
  <si>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</si>
  <si>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</si>
  <si>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</si>
  <si>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</si>
  <si>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</si>
  <si>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</si>
  <si>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</si>
  <si>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</si>
  <si>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</si>
  <si>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</si>
  <si>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</si>
  <si>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</si>
  <si>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</si>
  <si>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</si>
  <si>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</si>
  <si>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</si>
  <si>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</si>
  <si>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</si>
  <si>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</si>
  <si>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</si>
  <si>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</si>
  <si>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</si>
  <si>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</si>
  <si>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</si>
  <si>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</si>
  <si>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</si>
  <si>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</si>
  <si>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</si>
  <si>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</si>
  <si>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</si>
  <si>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</si>
  <si>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</si>
  <si>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</si>
  <si>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</si>
  <si>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</si>
  <si>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</si>
  <si>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</si>
  <si>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</si>
  <si>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</si>
  <si>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</si>
  <si>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</si>
  <si>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</si>
  <si>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</si>
  <si>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</si>
  <si>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</si>
  <si>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</si>
  <si>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</si>
  <si>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</si>
  <si>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</si>
  <si>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</si>
  <si>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</si>
  <si>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</si>
  <si>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</si>
  <si>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</si>
  <si>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</si>
  <si>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</si>
  <si>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</si>
  <si>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</si>
  <si>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</si>
  <si>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</si>
  <si>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</si>
  <si>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</si>
  <si>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</si>
  <si>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</si>
  <si>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</si>
  <si>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</si>
  <si>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</si>
  <si>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</si>
  <si>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</si>
  <si>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</si>
  <si>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</si>
  <si>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</si>
  <si>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</si>
  <si>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</si>
  <si>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</si>
  <si>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</si>
  <si>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</si>
  <si>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</si>
  <si>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</si>
  <si>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</si>
  <si>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</si>
  <si>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</si>
  <si>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</si>
  <si>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</si>
  <si>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</si>
  <si>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</si>
  <si>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</si>
  <si>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</si>
  <si>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</si>
  <si>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</si>
  <si>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</si>
  <si>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</si>
  <si>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</si>
  <si>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</si>
  <si>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</si>
  <si>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</si>
  <si>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</si>
  <si>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</si>
  <si>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</si>
  <si>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</si>
  <si>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</si>
  <si>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</si>
  <si>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</si>
  <si>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</si>
  <si>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</si>
  <si>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</si>
  <si>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</si>
  <si>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</si>
  <si>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</si>
  <si>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</si>
  <si>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</si>
  <si>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</si>
  <si>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</si>
  <si>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</si>
  <si>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</si>
  <si>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</si>
  <si>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</si>
  <si>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</si>
  <si>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</si>
  <si>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</si>
  <si>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</si>
  <si>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</si>
  <si>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</si>
  <si>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</si>
  <si>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</si>
  <si>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</si>
  <si>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</si>
  <si>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</si>
  <si>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</si>
  <si>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</si>
  <si>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</si>
  <si>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</si>
  <si>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</si>
  <si>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</si>
  <si>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</si>
  <si>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</si>
  <si>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</si>
  <si>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</si>
  <si>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</si>
  <si>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</si>
  <si>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</si>
  <si>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</si>
  <si>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</si>
  <si>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</si>
  <si>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</si>
  <si>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</si>
  <si>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</si>
  <si>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</si>
  <si>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</si>
  <si>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</si>
  <si>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</si>
  <si>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</si>
  <si>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</si>
  <si>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</si>
  <si>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</si>
  <si>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</si>
  <si>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</si>
  <si>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</si>
  <si>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</si>
  <si>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</si>
  <si>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</si>
  <si>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</si>
  <si>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</si>
  <si>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</si>
  <si>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</si>
  <si>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</si>
  <si>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</si>
  <si>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</si>
  <si>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</si>
  <si>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</si>
  <si>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</si>
  <si>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</si>
  <si>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</si>
  <si>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</si>
  <si>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</si>
  <si>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</si>
  <si>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</si>
  <si>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</si>
  <si>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</si>
  <si>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</si>
  <si>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</si>
  <si>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</si>
  <si>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</si>
  <si>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</si>
  <si>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</si>
  <si>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</si>
  <si>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</si>
  <si>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</si>
  <si>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</si>
  <si>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</si>
  <si>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</si>
  <si>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</si>
  <si>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</si>
  <si>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</si>
  <si>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</si>
  <si>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</si>
  <si>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</si>
  <si>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</si>
  <si>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</si>
  <si>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</si>
  <si>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</si>
  <si>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</si>
  <si>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</si>
  <si>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</si>
  <si>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</si>
  <si>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</si>
  <si>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</si>
  <si>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</si>
  <si>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</si>
  <si>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</si>
  <si>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</si>
  <si>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</si>
  <si>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</si>
  <si>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</si>
  <si>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</si>
  <si>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</si>
  <si>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</si>
  <si>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</si>
  <si>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</si>
  <si>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</si>
  <si>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</si>
  <si>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</si>
  <si>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</si>
  <si>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</si>
  <si>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</si>
  <si>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</si>
  <si>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</si>
  <si>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</si>
  <si>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</si>
  <si>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</si>
  <si>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</si>
  <si>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</si>
  <si>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</si>
  <si>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</si>
  <si>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</si>
  <si>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</si>
  <si>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</si>
  <si>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</si>
  <si>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</si>
  <si>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</si>
  <si>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</si>
  <si>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</si>
  <si>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</si>
  <si>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</si>
  <si>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</si>
  <si>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</si>
  <si>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</si>
  <si>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</si>
  <si>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</si>
  <si>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</si>
  <si>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</si>
  <si>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</si>
  <si>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</si>
  <si>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</si>
  <si>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</si>
  <si>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</si>
  <si>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</si>
  <si>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</si>
  <si>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</si>
  <si>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</si>
  <si>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</si>
  <si>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</si>
  <si>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</si>
  <si>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</si>
  <si>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</si>
  <si>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</si>
  <si>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</si>
  <si>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</si>
  <si>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</si>
  <si>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</si>
  <si>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</si>
  <si>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</si>
  <si>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</si>
  <si>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</si>
  <si>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</si>
  <si>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</si>
  <si>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</si>
  <si>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</si>
  <si>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</si>
  <si>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</si>
  <si>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</si>
  <si>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</si>
  <si>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</si>
  <si>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</si>
  <si>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</si>
  <si>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</si>
  <si>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</si>
  <si>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</si>
  <si>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</si>
  <si>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</si>
  <si>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</si>
  <si>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</si>
  <si>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</si>
  <si>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</si>
  <si>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</si>
  <si>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</si>
  <si>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</si>
  <si>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</si>
  <si>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</si>
  <si>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</si>
  <si>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</si>
  <si>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</si>
  <si>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</si>
  <si>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</si>
  <si>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</si>
  <si>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</si>
  <si>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</si>
  <si>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</si>
  <si>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</si>
  <si>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</si>
  <si>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</si>
  <si>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</si>
  <si>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</si>
  <si>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</si>
  <si>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</si>
  <si>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</si>
  <si>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</si>
  <si>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</si>
  <si>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</si>
  <si>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</si>
  <si>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</si>
  <si>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</si>
  <si>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</si>
  <si>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</si>
  <si>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</si>
  <si>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</si>
  <si>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</si>
  <si>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</si>
  <si>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</si>
  <si>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</si>
  <si>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</si>
  <si>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</si>
  <si>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</si>
  <si>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</si>
  <si>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</si>
  <si>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</si>
  <si>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</si>
  <si>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</si>
  <si>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</si>
  <si>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</si>
  <si>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</si>
  <si>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</si>
  <si>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</si>
  <si>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</si>
  <si>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</si>
  <si>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</si>
  <si>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</si>
  <si>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</si>
  <si>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</si>
  <si>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</si>
  <si>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</si>
  <si>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</si>
  <si>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</si>
  <si>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</si>
  <si>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</si>
  <si>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</si>
  <si>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</si>
  <si>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</si>
  <si>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</si>
  <si>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</si>
  <si>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</si>
  <si>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</si>
  <si>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</si>
  <si>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</si>
  <si>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</si>
  <si>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</si>
  <si>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</si>
  <si>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</si>
  <si>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</si>
  <si>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</si>
  <si>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</si>
  <si>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</si>
  <si>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</si>
  <si>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</si>
  <si>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</si>
  <si>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</si>
  <si>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</si>
  <si>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</si>
  <si>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</si>
  <si>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</si>
  <si>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</si>
  <si>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</si>
  <si>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</si>
  <si>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</si>
  <si>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</si>
  <si>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</si>
  <si>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</si>
  <si>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</si>
  <si>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</si>
  <si>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</si>
  <si>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</si>
  <si>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</si>
  <si>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</si>
  <si>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</si>
  <si>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</si>
  <si>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</si>
  <si>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</si>
  <si>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</si>
  <si>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</si>
  <si>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</si>
  <si>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</si>
  <si>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</si>
  <si>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</si>
  <si>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</si>
  <si>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</si>
  <si>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</si>
  <si>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</si>
  <si>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</si>
  <si>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</si>
  <si>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</si>
  <si>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</si>
  <si>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</si>
  <si>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</si>
  <si>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</si>
  <si>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</si>
  <si>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</si>
  <si>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</si>
  <si>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</si>
  <si>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</si>
  <si>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</si>
  <si>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</si>
  <si>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</si>
  <si>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</si>
  <si>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</si>
  <si>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</si>
  <si>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</si>
  <si>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</si>
  <si>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</si>
  <si>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</si>
  <si>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</si>
  <si>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</si>
  <si>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</si>
  <si>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</si>
  <si>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</si>
  <si>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</si>
  <si>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</si>
  <si>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</si>
  <si>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</si>
  <si>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</si>
  <si>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</si>
  <si>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</si>
  <si>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</si>
  <si>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</si>
  <si>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</si>
  <si>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</si>
  <si>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</si>
  <si>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</si>
  <si>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</si>
  <si>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</si>
  <si>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</si>
  <si>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</si>
  <si>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</si>
  <si>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</si>
  <si>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</si>
  <si>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</si>
  <si>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</si>
  <si>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</si>
  <si>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</si>
  <si>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</si>
  <si>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</si>
  <si>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</si>
  <si>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</si>
  <si>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</si>
  <si>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</si>
  <si>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</si>
  <si>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</si>
  <si>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</si>
  <si>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</si>
  <si>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</si>
  <si>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</si>
  <si>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</si>
  <si>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</si>
  <si>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</si>
  <si>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</si>
  <si>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</si>
  <si>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</si>
  <si>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</si>
  <si>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</si>
  <si>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</si>
  <si>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</si>
  <si>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</si>
  <si>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</si>
  <si>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</si>
  <si>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</si>
  <si>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</si>
  <si>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</si>
  <si>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</si>
  <si>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</si>
  <si>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</si>
  <si>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</si>
  <si>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</si>
  <si>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</si>
  <si>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</si>
  <si>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</si>
  <si>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</si>
  <si>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</si>
  <si>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</si>
  <si>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</si>
  <si>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</si>
  <si>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</si>
  <si>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</si>
  <si>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</si>
  <si>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</si>
  <si>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</si>
  <si>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</si>
  <si>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</si>
  <si>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</si>
  <si>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</si>
  <si>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</si>
  <si>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</si>
  <si>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</si>
  <si>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</si>
  <si>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</si>
  <si>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</si>
  <si>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</si>
  <si>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</si>
  <si>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</si>
  <si>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</si>
  <si>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</si>
  <si>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</si>
  <si>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</si>
  <si>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</si>
  <si>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</si>
  <si>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</si>
  <si>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</si>
  <si>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</si>
  <si>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</si>
  <si>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</si>
  <si>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</si>
  <si>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</si>
  <si>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</si>
  <si>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</si>
  <si>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</si>
  <si>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</si>
  <si>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</si>
  <si>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</si>
  <si>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</si>
  <si>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</si>
  <si>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</si>
  <si>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</si>
  <si>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</si>
  <si>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</si>
  <si>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</si>
  <si>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</si>
  <si>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</si>
  <si>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</si>
  <si>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</si>
  <si>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</si>
  <si>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</si>
  <si>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</si>
  <si>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</si>
  <si>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</si>
  <si>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</si>
  <si>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</si>
  <si>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</si>
  <si>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</si>
  <si>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</si>
  <si>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</si>
  <si>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</si>
  <si>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</si>
  <si>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</si>
  <si>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</si>
  <si>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</si>
  <si>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</si>
  <si>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</si>
  <si>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</si>
  <si>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</si>
  <si>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</si>
  <si>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</si>
  <si>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</si>
  <si>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</si>
  <si>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</si>
  <si>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</si>
  <si>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</si>
  <si>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</si>
  <si>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</si>
  <si>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</si>
  <si>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</si>
  <si>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</si>
  <si>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</si>
  <si>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</si>
  <si>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</si>
  <si>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</si>
  <si>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</si>
  <si>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</si>
  <si>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</si>
  <si>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</si>
  <si>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</si>
  <si>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</si>
  <si>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</si>
  <si>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</si>
  <si>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</si>
  <si>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</si>
  <si>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</si>
  <si>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</si>
  <si>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</si>
  <si>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</si>
  <si>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</si>
  <si>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</si>
  <si>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</si>
  <si>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</si>
  <si>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</si>
  <si>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</si>
  <si>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</si>
  <si>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</si>
  <si>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</si>
  <si>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</si>
  <si>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</si>
  <si>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</si>
  <si>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</si>
  <si>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</si>
  <si>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</si>
  <si>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</si>
  <si>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</si>
  <si>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</si>
  <si>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</si>
  <si>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</si>
  <si>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</si>
  <si>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</si>
  <si>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</si>
  <si>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</si>
  <si>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</si>
  <si>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</si>
  <si>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</si>
  <si>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</si>
  <si>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</si>
  <si>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</si>
  <si>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</si>
  <si>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</si>
  <si>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</si>
  <si>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</si>
  <si>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</si>
  <si>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</si>
  <si>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</si>
  <si>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</si>
  <si>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</si>
  <si>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</si>
  <si>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</si>
  <si>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</si>
  <si>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</si>
  <si>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</si>
  <si>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</si>
  <si>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</si>
  <si>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</si>
  <si>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</si>
  <si>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</si>
  <si>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</si>
  <si>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</si>
  <si>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</si>
  <si>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</si>
  <si>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</si>
  <si>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</si>
  <si>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</si>
  <si>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</si>
  <si>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</si>
  <si>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</si>
  <si>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</si>
  <si>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</si>
  <si>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</si>
  <si>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</si>
  <si>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</si>
  <si>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</si>
  <si>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</si>
  <si>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</si>
  <si>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</si>
  <si>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</si>
  <si>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</si>
  <si>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</si>
  <si>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</si>
  <si>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</si>
  <si>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</si>
  <si>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</si>
  <si>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</si>
  <si>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</si>
  <si>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</si>
  <si>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</si>
  <si>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</si>
  <si>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</si>
  <si>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</si>
  <si>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</si>
  <si>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</si>
  <si>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</si>
  <si>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</si>
  <si>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</si>
  <si>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</si>
  <si>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</si>
  <si>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</si>
  <si>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</si>
  <si>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</si>
  <si>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</si>
  <si>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</si>
  <si>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</si>
  <si>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</si>
  <si>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</si>
  <si>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</si>
  <si>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</si>
  <si>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</si>
  <si>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</si>
  <si>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</si>
  <si>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</si>
  <si>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</si>
  <si>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</si>
  <si>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</si>
  <si>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</si>
  <si>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</si>
  <si>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</si>
  <si>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</si>
  <si>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</si>
  <si>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</si>
  <si>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</si>
  <si>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</si>
  <si>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</si>
  <si>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</si>
  <si>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</si>
  <si>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</si>
  <si>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</si>
  <si>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</si>
  <si>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</si>
  <si>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</si>
  <si>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</si>
  <si>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</si>
  <si>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</si>
  <si>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</si>
  <si>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</si>
  <si>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</si>
  <si>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</si>
  <si>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</si>
  <si>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</si>
  <si>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</si>
  <si>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</si>
  <si>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</si>
  <si>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</si>
  <si>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</si>
  <si>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</si>
  <si>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</si>
  <si>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</si>
  <si>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</si>
  <si>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</si>
  <si>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</si>
  <si>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</si>
  <si>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</si>
  <si>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</si>
  <si>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</si>
  <si>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</si>
  <si>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</si>
  <si>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</si>
  <si>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</si>
  <si>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</si>
  <si>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</si>
  <si>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</si>
  <si>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</si>
  <si>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</si>
  <si>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</si>
  <si>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</si>
  <si>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</si>
  <si>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</si>
  <si>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</si>
  <si>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</si>
  <si>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</si>
  <si>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</si>
  <si>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</si>
  <si>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</si>
  <si>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</si>
  <si>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</si>
  <si>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</si>
  <si>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</si>
  <si>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</si>
  <si>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</si>
  <si>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</si>
  <si>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</si>
  <si>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</si>
  <si>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</si>
  <si>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</si>
  <si>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</si>
  <si>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</si>
  <si>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</si>
  <si>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</si>
  <si>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</si>
  <si>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</si>
  <si>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</si>
  <si>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</si>
  <si>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</si>
  <si>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</si>
  <si>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</si>
  <si>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</si>
  <si>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</si>
  <si>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</si>
  <si>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</si>
  <si>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</si>
  <si>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</si>
  <si>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</si>
  <si>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</si>
  <si>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</si>
  <si>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</si>
  <si>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</si>
  <si>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</si>
  <si>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</si>
  <si>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</si>
  <si>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</si>
  <si>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</si>
  <si>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</si>
  <si>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</si>
  <si>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</si>
  <si>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</si>
  <si>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</si>
  <si>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</si>
  <si>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</si>
  <si>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</si>
  <si>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</si>
  <si>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</si>
  <si>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</si>
  <si>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</si>
  <si>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</si>
  <si>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</si>
  <si>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</si>
  <si>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</si>
  <si>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</si>
  <si>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</si>
  <si>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</si>
  <si>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</si>
  <si>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</si>
  <si>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</si>
  <si>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</si>
  <si>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</si>
  <si>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</si>
  <si>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</si>
  <si>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</si>
  <si>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</si>
  <si>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</si>
  <si>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</si>
  <si>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</si>
  <si>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</si>
  <si>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</si>
  <si>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</si>
  <si>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</si>
  <si>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</si>
  <si>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</si>
  <si>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</si>
  <si>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</si>
  <si>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</si>
  <si>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</si>
  <si>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</si>
  <si>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</si>
  <si>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</si>
  <si>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</si>
  <si>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</si>
  <si>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</si>
  <si>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</si>
  <si>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</si>
  <si>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</si>
  <si>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</si>
  <si>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</si>
  <si>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</si>
  <si>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</si>
  <si>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</si>
  <si>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</si>
  <si>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</si>
  <si>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</si>
  <si>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</si>
  <si>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</si>
  <si>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</si>
  <si>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</si>
  <si>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</si>
  <si>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</si>
  <si>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</si>
  <si>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</si>
  <si>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</si>
  <si>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</si>
  <si>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</si>
  <si>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</si>
  <si>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</si>
  <si>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</si>
  <si>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</si>
  <si>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</si>
  <si>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</si>
  <si>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</si>
  <si>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</si>
  <si>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</si>
  <si>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</si>
  <si>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</si>
  <si>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</si>
  <si>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</si>
  <si>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</si>
  <si>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</si>
  <si>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</si>
  <si>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</si>
  <si>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</si>
  <si>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</si>
  <si>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</si>
  <si>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</si>
  <si>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</si>
  <si>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</si>
  <si>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</si>
  <si>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</si>
  <si>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</si>
  <si>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</si>
  <si>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</si>
  <si>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</si>
  <si>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</si>
  <si>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</si>
  <si>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</si>
  <si>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</si>
  <si>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</si>
  <si>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</si>
  <si>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</si>
  <si>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</si>
  <si>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</si>
  <si>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</si>
  <si>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</si>
  <si>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</si>
  <si>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</si>
  <si>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</si>
  <si>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</si>
  <si>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</si>
  <si>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</si>
  <si>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</si>
  <si>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</si>
  <si>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</si>
  <si>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</si>
  <si>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</si>
  <si>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</si>
  <si>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</si>
  <si>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</si>
  <si>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</si>
  <si>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</si>
  <si>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</si>
  <si>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</si>
  <si>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</si>
  <si>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</si>
  <si>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</si>
  <si>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</si>
  <si>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</si>
  <si>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</si>
  <si>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</si>
  <si>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</si>
  <si>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</si>
  <si>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</si>
  <si>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</si>
  <si>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</si>
  <si>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</si>
  <si>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</si>
  <si>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</si>
  <si>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</si>
  <si>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</si>
  <si>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</si>
  <si>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</si>
  <si>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</si>
  <si>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</si>
  <si>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</si>
  <si>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</si>
  <si>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</si>
  <si>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</si>
  <si>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</si>
  <si>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</si>
  <si>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</si>
  <si>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</si>
  <si>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</si>
  <si>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</si>
  <si>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</si>
  <si>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</si>
  <si>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</si>
  <si>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</si>
  <si>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</si>
  <si>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</si>
  <si>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</si>
  <si>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</si>
  <si>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</si>
  <si>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</si>
  <si>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</si>
  <si>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</si>
  <si>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</si>
  <si>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</si>
  <si>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</si>
  <si>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</si>
  <si>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</si>
  <si>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</si>
  <si>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</si>
  <si>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</si>
  <si>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</si>
  <si>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</si>
  <si>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</si>
  <si>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</si>
  <si>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</si>
  <si>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</si>
  <si>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</si>
  <si>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</si>
  <si>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</si>
  <si>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</si>
  <si>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</si>
  <si>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</si>
  <si>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</si>
  <si>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</si>
  <si>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</si>
  <si>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</si>
  <si>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</si>
  <si>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</si>
  <si>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</si>
  <si>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</si>
  <si>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</si>
  <si>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</si>
  <si>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</si>
  <si>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</si>
  <si>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</si>
  <si>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</si>
  <si>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</si>
  <si>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</si>
  <si>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</si>
  <si>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</si>
  <si>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</si>
  <si>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</si>
  <si>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</si>
  <si>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</si>
  <si>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</si>
  <si>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</si>
  <si>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</si>
  <si>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</si>
  <si>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</si>
  <si>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</si>
  <si>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</si>
  <si>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</si>
  <si>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</si>
  <si>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</si>
  <si>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</si>
  <si>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</si>
  <si>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</si>
  <si>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</si>
  <si>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</si>
  <si>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</si>
  <si>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</si>
  <si>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</si>
  <si>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</si>
  <si>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</si>
  <si>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</si>
  <si>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</si>
  <si>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</si>
  <si>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</si>
  <si>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</si>
  <si>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</si>
  <si>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</si>
  <si>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</si>
  <si>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</si>
  <si>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</si>
  <si>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</si>
  <si>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</si>
  <si>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</si>
  <si>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</si>
  <si>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</si>
  <si>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</si>
  <si>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</si>
  <si>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</si>
  <si>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</si>
  <si>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</si>
  <si>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</si>
  <si>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</si>
  <si>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</si>
  <si>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</si>
  <si>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</si>
  <si>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</si>
  <si>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</si>
  <si>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</si>
  <si>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</si>
  <si>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</si>
  <si>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</si>
  <si>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</si>
  <si>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</si>
  <si>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</si>
  <si>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</si>
  <si>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</si>
  <si>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</si>
  <si>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</si>
  <si>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</si>
  <si>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</si>
  <si>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</si>
  <si>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</si>
  <si>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</si>
  <si>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</si>
  <si>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</si>
  <si>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</si>
  <si>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</si>
  <si>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</si>
  <si>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</si>
  <si>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</si>
  <si>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</si>
  <si>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</si>
  <si>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</si>
  <si>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</si>
  <si>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</si>
  <si>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</si>
  <si>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</si>
  <si>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</si>
  <si>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</si>
  <si>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</si>
  <si>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</si>
  <si>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</si>
  <si>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</si>
  <si>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</si>
  <si>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</si>
  <si>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</si>
  <si>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</si>
  <si>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</si>
  <si>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</si>
  <si>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</si>
  <si>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</si>
  <si>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</si>
  <si>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</si>
  <si>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</si>
  <si>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</si>
  <si>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</si>
  <si>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</si>
  <si>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</si>
  <si>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</si>
  <si>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</si>
  <si>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</si>
  <si>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</si>
  <si>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</si>
  <si>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</si>
  <si>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</si>
  <si>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</si>
  <si>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</si>
  <si>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</si>
  <si>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</si>
  <si>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</si>
  <si>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</si>
  <si>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</si>
  <si>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</si>
  <si>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</si>
  <si>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</si>
  <si>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</si>
  <si>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</si>
  <si>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</si>
  <si>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</si>
  <si>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</si>
  <si>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</si>
  <si>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</si>
  <si>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</si>
  <si>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</si>
  <si>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</si>
  <si>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</si>
  <si>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</si>
  <si>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</si>
  <si>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</si>
  <si>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</si>
  <si>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</si>
  <si>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</si>
  <si>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</si>
  <si>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</si>
  <si>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</si>
  <si>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</si>
  <si>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</si>
  <si>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</si>
  <si>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</si>
  <si>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</si>
  <si>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</si>
  <si>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</si>
  <si>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</si>
  <si>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</si>
  <si>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</si>
  <si>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</si>
  <si>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</si>
  <si>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</si>
  <si>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</si>
  <si>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</si>
  <si>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</si>
  <si>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</si>
  <si>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</si>
  <si>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</si>
  <si>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</si>
  <si>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</si>
  <si>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</si>
  <si>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</si>
  <si>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</si>
  <si>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</si>
  <si>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</si>
  <si>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</si>
  <si>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</si>
  <si>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</si>
  <si>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</si>
  <si>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</si>
  <si>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</si>
  <si>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</si>
  <si>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</si>
  <si>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</si>
  <si>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</si>
  <si>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</si>
  <si>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</si>
  <si>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</si>
  <si>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</si>
  <si>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</si>
  <si>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</si>
  <si>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</si>
  <si>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</si>
  <si>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</si>
  <si>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</si>
  <si>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</si>
  <si>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</si>
  <si>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</si>
  <si>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</si>
  <si>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</si>
  <si>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</si>
  <si>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</si>
  <si>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</si>
  <si>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</si>
  <si>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</si>
  <si>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</si>
  <si>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</si>
  <si>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</si>
  <si>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</si>
  <si>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</si>
  <si>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</si>
  <si>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</si>
  <si>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</si>
  <si>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</si>
  <si>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</si>
  <si>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</si>
  <si>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</si>
  <si>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</si>
  <si>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</si>
  <si>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</si>
  <si>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</si>
  <si>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</si>
  <si>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</si>
  <si>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</si>
  <si>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</si>
  <si>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</si>
  <si>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</si>
  <si>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</si>
  <si>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</si>
  <si>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</si>
  <si>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</si>
  <si>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</si>
  <si>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</si>
  <si>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</si>
  <si>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</si>
  <si>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</si>
  <si>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</si>
  <si>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</si>
  <si>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</si>
  <si>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</si>
  <si>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</si>
  <si>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</si>
  <si>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</si>
  <si>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</si>
  <si>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</si>
  <si>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</si>
  <si>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</si>
  <si>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</si>
  <si>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</si>
  <si>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</si>
  <si>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</si>
  <si>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</si>
  <si>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</si>
  <si>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</si>
  <si>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</si>
  <si>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</si>
  <si>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</si>
  <si>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</si>
  <si>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</si>
  <si>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</si>
  <si>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</si>
  <si>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</si>
  <si>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</si>
  <si>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</si>
  <si>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</si>
  <si>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</si>
  <si>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</si>
  <si>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</si>
  <si>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</si>
  <si>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</si>
  <si>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</si>
  <si>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</si>
  <si>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</si>
  <si>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</si>
  <si>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</si>
  <si>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</si>
  <si>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</si>
  <si>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</si>
  <si>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</si>
  <si>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</si>
  <si>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</si>
  <si>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</si>
  <si>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</si>
  <si>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</si>
  <si>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</si>
  <si>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</si>
  <si>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</si>
  <si>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</si>
  <si>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</si>
  <si>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</si>
  <si>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</si>
  <si>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</si>
  <si>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</si>
  <si>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</si>
  <si>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</si>
  <si>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</si>
  <si>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</si>
  <si>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</si>
  <si>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</si>
  <si>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</si>
  <si>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</si>
  <si>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</si>
  <si>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</si>
  <si>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</si>
  <si>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</si>
  <si>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</si>
  <si>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</si>
  <si>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</si>
  <si>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</si>
  <si>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</si>
  <si>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</si>
  <si>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</si>
  <si>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</si>
  <si>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</si>
  <si>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</si>
  <si>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</si>
  <si>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</si>
  <si>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</si>
  <si>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</si>
  <si>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BASILIA ISABEL AVILEZ PÉREZ</t>
  </si>
  <si>
    <t>Carrera 2 # 17 - 194 San Carlos, Córdoba</t>
  </si>
  <si>
    <t>San Carlos, Córdoba</t>
  </si>
  <si>
    <t>3107133840 - 3013840485</t>
  </si>
  <si>
    <t>coomulsac@hotmail.com</t>
  </si>
  <si>
    <t>23/2013/270</t>
  </si>
  <si>
    <t>23/2013/157</t>
  </si>
  <si>
    <t>Brindar atencion a la PI NN y menores de cinco años de FAMILIAS EN SITUACION DE VULNERABILIDAD A TRAVES DE LOS HCBF EN LAS SIGUIENTES FORMAS DE ATENCION, FAMILIARES, GRUPALES, EMPRESARIALES EN LA MODALIDA FAMI DE CONFORMIDAD CON LOS LINEAMIENTOS Y DIRECTRICES DEL ICBF.</t>
  </si>
  <si>
    <t>23/2012/017</t>
  </si>
  <si>
    <t>BRINDAR ATENCION A LA PRIMERA INFANCIA, NIÑOS Y NIÑAS MENORES DE CINCO AÑOS (5) DE FAMILIA EN FAMILIA EN SITUACION DE VULNERABILIDAD A TRAVES DE LOS HOGARES COMUNITARIOS DE BIENESTAR EN LAS SIGUIENTES FORMAS DE ATENCION: FAMILIARES, MULTIPLES, GRUPALES, JARDIN SOCIAL, EMPRESARIALES Y EN LA MODALIDAD FAMI, ES MADRES LACTANTES Y NIÑOS Y NIÑAS MENORES DE DOS AÑOS QUE SE ENCUENTREN EN VULNERABILIDAD.</t>
  </si>
  <si>
    <t>23/2014/161</t>
  </si>
  <si>
    <t>Atender integralmente a la primera infancia en el marco de la estrategia "de cero a siempre" de conformidad con la directrices, lineamientos y estandares establecidos por el ICBF asi como regular las relaciones entre las partes derivadas de la entregaa de aportes del ICBF a el contratista par que este sume bajo su exclusiva responsabilidad dicha atencion.</t>
  </si>
  <si>
    <t>Atender integralmente a la primera infancia en el marco de la estrategia "de cero a siempre" de conformidad con la directrices, lineamientos y estandares establecidos por el ICBF asi como regular las relaciones entre las partes derivadas de la entrega de aportes del ICBF a LA ENTIDAD ADMINISTRADORA DE SERVICIO, en la Modalidad de Hogares Comunitarios de Bienestar en las siguientes formas de atención: Familiares, Multiples, Grupales, Empresariales, Jardines sociales y en la Modalidad FAMI.</t>
  </si>
  <si>
    <t>23/2015/184</t>
  </si>
  <si>
    <t>Atender a la Primera Infancia en el marco de la estrategia de "Cero a Siempre", especificamente a los nniños y niñas menores de cinco (5) años de familias en situación de vulnerabilidad de conformidad con las directrices, lineamientos y parametros establecidos por el ICBF, asi como regular las relaciones entre las partes derivadas de la enrega de aportes de ICBF a la Entidad Administradora del Servici en la modalidad de Hogares Comunitarios de Bienestar en las siguientes formas de atención: familiar, Multiples, Grupales, Empresariales, Jardines Sociales y en la Modalidad FAMI"</t>
  </si>
  <si>
    <t>23/2016/281</t>
  </si>
  <si>
    <t>23/2016/436</t>
  </si>
  <si>
    <t>Atender  a la primera infancia en el marco de la estrategia "DE CERO A SIEMPRE"especificamente en los niños y niñas menores de cinco (5) años de familias en situacion de vulnerabilidad de conformidad con la directrices lineamientos y parametros establecidos por el ICBF, en las siguientes formas de atención hogares comunitarios de bienestar FAMI.</t>
  </si>
  <si>
    <t>23/2018/180</t>
  </si>
  <si>
    <t>Prestar el servicio de atención a niñas y niños y a mujers gestantes, en el marco de la politica de estado para el desarrollo integral a la primera infancia "De Cero a Siempre" de conformidad con las directrices, lineamientos y parametros establecidos por el ICBF para los servicios: hogares comunitarios FAMI.</t>
  </si>
  <si>
    <t>23/2019/363</t>
  </si>
  <si>
    <t>23001522020</t>
  </si>
  <si>
    <t>PRESTAR LOS SERVICIOS DE EDUCACION INICIAL EN EL MARCO DE LA ATENCION INTEGRAL EN CENTRO DESARROLLO INFANTIL -CDI- Y DESRROLLO INFANTIL EN MEDIO FAMILIAR -DIMF- DE CONFORMIDAD CON LOS MANUALES OPERATIVOS DE LAS MODALIDAD INSTITUCIONALES Y FAMILIAR, EL LINEAMIENTO TECNICO PARA LA ATENCIÓN A LA PRIMERA INFANCIA Y LAS DIRECTRICES ESTABLECIDAS POR EL ICBF, EN ARMONIA CON LA POLITICA DE ESTADO PARA EL DESARROLLO INTEGRAL DE LA PRIMERA INFANCIA DE CERO A SIEMPRE.</t>
  </si>
  <si>
    <t>2021-23-10000750</t>
  </si>
  <si>
    <t xml:space="preserve">Prestar los servicios de educación inicial en el marco de la atención integral en Centros de Desarrollo Infantil -CDI- de conformidad con el Manual Operativo de la Modalidad Institucional, el Lineamiento Tecnico para la Atencion a la Primera Infancia y las directrices establecidas por el ICBF, en armonia con la Politiva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</si>
</sst>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D45" zoomScale="85" zoomScaleNormal="85" zoomScaleSheetLayoutView="40" zoomScalePageLayoutView="40" workbookViewId="0">
      <selection activeCell="F72" sqref="F7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2653</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2699</v>
      </c>
      <c r="D15" s="35"/>
      <c r="E15" s="35"/>
      <c r="F15" s="5"/>
      <c r="G15" s="32" t="s">
        <v>1168</v>
      </c>
      <c r="H15" s="103" t="s">
        <v>220</v>
      </c>
      <c r="I15" s="32" t="s">
        <v>2624</v>
      </c>
      <c r="J15" s="108" t="s">
        <v>2626</v>
      </c>
      <c r="L15" s="209" t="s">
        <v>8</v>
      </c>
      <c r="M15" s="209"/>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830513843</v>
      </c>
      <c r="C20" s="5"/>
      <c r="D20" s="73"/>
      <c r="E20" s="5"/>
      <c r="F20" s="5"/>
      <c r="G20" s="5"/>
      <c r="H20" s="186"/>
      <c r="I20" s="149" t="s">
        <v>220</v>
      </c>
      <c r="J20" s="150" t="s">
        <v>512</v>
      </c>
      <c r="K20" s="151">
        <v>1158546888</v>
      </c>
      <c r="L20" s="152"/>
      <c r="M20" s="152">
        <v>44561</v>
      </c>
      <c r="N20" s="135">
        <f>+(M20-L20)/30</f>
        <v>1485.3666666666666</v>
      </c>
      <c r="O20" s="138"/>
      <c r="U20" s="134"/>
      <c r="V20" s="105">
        <f ca="1">NOW()</f>
        <v>44194.464990162036</v>
      </c>
      <c r="W20" s="105">
        <f ca="1">NOW()</f>
        <v>44194.464990162036</v>
      </c>
    </row>
    <row r="21" spans="1:23" ht="30" customHeight="1" outlineLevel="1" x14ac:dyDescent="0.25">
      <c r="A21" s="9"/>
      <c r="B21" s="71"/>
      <c r="C21" s="5"/>
      <c r="D21" s="5"/>
      <c r="E21" s="5"/>
      <c r="F21" s="5"/>
      <c r="G21" s="5"/>
      <c r="H21" s="70"/>
      <c r="I21" s="149"/>
      <c r="J21" s="150"/>
      <c r="K21" s="151"/>
      <c r="L21" s="152"/>
      <c r="M21" s="152"/>
      <c r="N21" s="135">
        <f>+(M21-L21)/30</f>
        <v>0</v>
      </c>
      <c r="O21" s="139"/>
    </row>
    <row r="22" spans="1:23" ht="30" customHeight="1" outlineLevel="1" x14ac:dyDescent="0.25">
      <c r="A22" s="9"/>
      <c r="B22" s="71"/>
      <c r="C22" s="5"/>
      <c r="D22" s="5"/>
      <c r="E22" s="5"/>
      <c r="F22" s="5"/>
      <c r="G22" s="5"/>
      <c r="H22" s="70"/>
      <c r="I22" s="149"/>
      <c r="J22" s="150"/>
      <c r="K22" s="151"/>
      <c r="L22" s="152"/>
      <c r="M22" s="152"/>
      <c r="N22" s="136">
        <f t="shared" ref="N22:N33" si="0">+(M22-L22)/30</f>
        <v>0</v>
      </c>
      <c r="O22" s="139"/>
    </row>
    <row r="23" spans="1:23" ht="30" customHeight="1" outlineLevel="1" x14ac:dyDescent="0.25">
      <c r="A23" s="9"/>
      <c r="B23" s="101"/>
      <c r="C23" s="21"/>
      <c r="D23" s="21"/>
      <c r="E23" s="21"/>
      <c r="F23" s="5"/>
      <c r="G23" s="5"/>
      <c r="H23" s="70"/>
      <c r="I23" s="149"/>
      <c r="J23" s="150"/>
      <c r="K23" s="151"/>
      <c r="L23" s="152"/>
      <c r="M23" s="152"/>
      <c r="N23" s="136">
        <f t="shared" si="0"/>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0"/>
        <v>0</v>
      </c>
      <c r="O24" s="139"/>
    </row>
    <row r="25" spans="1:23" ht="30" customHeight="1" outlineLevel="1" x14ac:dyDescent="0.25">
      <c r="A25" s="9"/>
      <c r="B25" s="101"/>
      <c r="C25" s="21"/>
      <c r="D25" s="21"/>
      <c r="E25" s="21"/>
      <c r="F25" s="5"/>
      <c r="G25" s="5"/>
      <c r="H25" s="70"/>
      <c r="I25" s="149"/>
      <c r="J25" s="150"/>
      <c r="K25" s="151"/>
      <c r="L25" s="152"/>
      <c r="M25" s="152"/>
      <c r="N25" s="136">
        <f t="shared" si="0"/>
        <v>0</v>
      </c>
      <c r="O25" s="139"/>
    </row>
    <row r="26" spans="1:23" ht="30" customHeight="1" outlineLevel="1" x14ac:dyDescent="0.25">
      <c r="A26" s="9"/>
      <c r="B26" s="101"/>
      <c r="C26" s="21"/>
      <c r="D26" s="21"/>
      <c r="E26" s="21"/>
      <c r="F26" s="5"/>
      <c r="G26" s="5"/>
      <c r="H26" s="70"/>
      <c r="I26" s="149"/>
      <c r="J26" s="150"/>
      <c r="K26" s="151"/>
      <c r="L26" s="152"/>
      <c r="M26" s="152"/>
      <c r="N26" s="136">
        <f t="shared" si="0"/>
        <v>0</v>
      </c>
      <c r="O26" s="139"/>
    </row>
    <row r="27" spans="1:23" ht="30" customHeight="1" outlineLevel="1" x14ac:dyDescent="0.25">
      <c r="A27" s="9"/>
      <c r="B27" s="101"/>
      <c r="C27" s="21"/>
      <c r="D27" s="21"/>
      <c r="E27" s="21"/>
      <c r="F27" s="5"/>
      <c r="G27" s="5"/>
      <c r="H27" s="70"/>
      <c r="I27" s="149"/>
      <c r="J27" s="150"/>
      <c r="K27" s="151"/>
      <c r="L27" s="152"/>
      <c r="M27" s="152"/>
      <c r="N27" s="136">
        <f t="shared" si="0"/>
        <v>0</v>
      </c>
      <c r="O27" s="139"/>
    </row>
    <row r="28" spans="1:23" ht="30" customHeight="1" outlineLevel="1" x14ac:dyDescent="0.25">
      <c r="A28" s="9"/>
      <c r="B28" s="101"/>
      <c r="C28" s="21"/>
      <c r="D28" s="21"/>
      <c r="E28" s="21"/>
      <c r="F28" s="5"/>
      <c r="G28" s="5"/>
      <c r="H28" s="70"/>
      <c r="I28" s="149"/>
      <c r="J28" s="150"/>
      <c r="K28" s="151"/>
      <c r="L28" s="152"/>
      <c r="M28" s="152"/>
      <c r="N28" s="136">
        <f t="shared" si="0"/>
        <v>0</v>
      </c>
      <c r="O28" s="139"/>
    </row>
    <row r="29" spans="1:23" ht="30" customHeight="1" outlineLevel="1" x14ac:dyDescent="0.25">
      <c r="A29" s="9"/>
      <c r="B29" s="71"/>
      <c r="C29" s="5"/>
      <c r="D29" s="5"/>
      <c r="E29" s="5"/>
      <c r="F29" s="5"/>
      <c r="G29" s="5"/>
      <c r="H29" s="70"/>
      <c r="I29" s="149"/>
      <c r="J29" s="150"/>
      <c r="K29" s="151"/>
      <c r="L29" s="152"/>
      <c r="M29" s="152"/>
      <c r="N29" s="136">
        <f t="shared" si="0"/>
        <v>0</v>
      </c>
      <c r="O29" s="139"/>
    </row>
    <row r="30" spans="1:23" ht="30" customHeight="1" outlineLevel="1" x14ac:dyDescent="0.25">
      <c r="A30" s="9"/>
      <c r="B30" s="71"/>
      <c r="C30" s="5"/>
      <c r="D30" s="5"/>
      <c r="E30" s="5"/>
      <c r="F30" s="5"/>
      <c r="G30" s="5"/>
      <c r="H30" s="70"/>
      <c r="I30" s="149"/>
      <c r="J30" s="150"/>
      <c r="K30" s="151"/>
      <c r="L30" s="152"/>
      <c r="M30" s="152"/>
      <c r="N30" s="136">
        <f t="shared" si="0"/>
        <v>0</v>
      </c>
      <c r="O30" s="139"/>
    </row>
    <row r="31" spans="1:23" ht="30" customHeight="1" outlineLevel="1" x14ac:dyDescent="0.25">
      <c r="A31" s="9"/>
      <c r="B31" s="71"/>
      <c r="C31" s="5"/>
      <c r="D31" s="5"/>
      <c r="E31" s="5"/>
      <c r="F31" s="5"/>
      <c r="G31" s="5"/>
      <c r="H31" s="70"/>
      <c r="I31" s="149"/>
      <c r="J31" s="150"/>
      <c r="K31" s="151"/>
      <c r="L31" s="152"/>
      <c r="M31" s="152"/>
      <c r="N31" s="136">
        <f t="shared" si="0"/>
        <v>0</v>
      </c>
      <c r="O31" s="139"/>
    </row>
    <row r="32" spans="1:23" ht="30" customHeight="1" outlineLevel="1" x14ac:dyDescent="0.25">
      <c r="A32" s="9"/>
      <c r="B32" s="71"/>
      <c r="C32" s="5"/>
      <c r="D32" s="5"/>
      <c r="E32" s="5"/>
      <c r="F32" s="5"/>
      <c r="G32" s="5"/>
      <c r="H32" s="70"/>
      <c r="I32" s="149"/>
      <c r="J32" s="150"/>
      <c r="K32" s="151"/>
      <c r="L32" s="152"/>
      <c r="M32" s="152"/>
      <c r="N32" s="136">
        <f t="shared" si="0"/>
        <v>0</v>
      </c>
      <c r="O32" s="139"/>
    </row>
    <row r="33" spans="1:16" ht="30" customHeight="1" outlineLevel="1" x14ac:dyDescent="0.25">
      <c r="A33" s="9"/>
      <c r="B33" s="71"/>
      <c r="C33" s="5"/>
      <c r="D33" s="5"/>
      <c r="E33" s="5"/>
      <c r="F33" s="5"/>
      <c r="G33" s="5"/>
      <c r="H33" s="70"/>
      <c r="I33" s="149"/>
      <c r="J33" s="150"/>
      <c r="K33" s="151"/>
      <c r="L33" s="152"/>
      <c r="M33" s="152"/>
      <c r="N33" s="136">
        <f t="shared" si="0"/>
        <v>0</v>
      </c>
      <c r="O33" s="139"/>
    </row>
    <row r="34" spans="1:16" ht="30" customHeight="1" outlineLevel="1" x14ac:dyDescent="0.25">
      <c r="A34" s="9"/>
      <c r="B34" s="71"/>
      <c r="C34" s="5"/>
      <c r="D34" s="5"/>
      <c r="E34" s="5"/>
      <c r="F34" s="5"/>
      <c r="G34" s="5"/>
      <c r="H34" s="70"/>
      <c r="I34" s="149"/>
      <c r="J34" s="150"/>
      <c r="K34" s="151"/>
      <c r="L34" s="152"/>
      <c r="M34" s="152"/>
      <c r="N34" s="136">
        <f>+(M34-L34)/30</f>
        <v>0</v>
      </c>
      <c r="O34" s="139"/>
    </row>
    <row r="35" spans="1:16" ht="30" customHeight="1" outlineLevel="1" x14ac:dyDescent="0.25">
      <c r="A35" s="9"/>
      <c r="B35" s="71"/>
      <c r="C35" s="5"/>
      <c r="D35" s="5"/>
      <c r="E35" s="5"/>
      <c r="F35" s="5"/>
      <c r="G35" s="5"/>
      <c r="H35" s="70"/>
      <c r="I35" s="149"/>
      <c r="J35" s="150"/>
      <c r="K35" s="151"/>
      <c r="L35" s="152"/>
      <c r="M35" s="152"/>
      <c r="N35" s="136">
        <f>+(M35-L35)/30</f>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COOPERATIVA MULTIACTIVA DE MADRES COMUNITARIAS DE SAN CARLOS</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2700</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2654</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2664</v>
      </c>
      <c r="C48" s="112" t="s">
        <v>31</v>
      </c>
      <c r="D48" s="110" t="s">
        <v>2684</v>
      </c>
      <c r="E48" s="145">
        <v>40922</v>
      </c>
      <c r="F48" s="145">
        <v>41274</v>
      </c>
      <c r="G48" s="160">
        <f>IF(AND(E48&lt;&gt;"",F48&lt;&gt;""),((F48-E48)/30),"")</f>
        <v>11.733333333333333</v>
      </c>
      <c r="H48" s="114" t="s">
        <v>2685</v>
      </c>
      <c r="I48" s="113" t="s">
        <v>220</v>
      </c>
      <c r="J48" s="113" t="s">
        <v>127</v>
      </c>
      <c r="K48" s="116">
        <v>79940850</v>
      </c>
      <c r="L48" s="115"/>
      <c r="M48" s="117"/>
      <c r="N48" s="115" t="s">
        <v>27</v>
      </c>
      <c r="O48" s="115" t="s">
        <v>26</v>
      </c>
      <c r="P48" s="78"/>
    </row>
    <row r="49" spans="1:16" s="6" customFormat="1" ht="24.75" customHeight="1" x14ac:dyDescent="0.25">
      <c r="A49" s="143">
        <v>2</v>
      </c>
      <c r="B49" s="111" t="s">
        <v>2664</v>
      </c>
      <c r="C49" s="112" t="s">
        <v>31</v>
      </c>
      <c r="D49" s="110" t="s">
        <v>2682</v>
      </c>
      <c r="E49" s="145">
        <v>41299</v>
      </c>
      <c r="F49" s="145">
        <v>41639</v>
      </c>
      <c r="G49" s="160">
        <f>IF(AND(E49&lt;&gt;"",F49&lt;&gt;""),((F49-E49)/30),"")</f>
        <v>11.333333333333334</v>
      </c>
      <c r="H49" s="114" t="s">
        <v>2683</v>
      </c>
      <c r="I49" s="113" t="s">
        <v>220</v>
      </c>
      <c r="J49" s="113" t="s">
        <v>127</v>
      </c>
      <c r="K49" s="116">
        <v>85159857</v>
      </c>
      <c r="L49" s="115"/>
      <c r="M49" s="117"/>
      <c r="N49" s="115" t="s">
        <v>27</v>
      </c>
      <c r="O49" s="115" t="s">
        <v>26</v>
      </c>
      <c r="P49" s="78"/>
    </row>
    <row r="50" spans="1:16" s="6" customFormat="1" ht="24.75" customHeight="1" x14ac:dyDescent="0.25">
      <c r="A50" s="143">
        <v>3</v>
      </c>
      <c r="B50" s="111" t="s">
        <v>2664</v>
      </c>
      <c r="C50" s="112" t="s">
        <v>31</v>
      </c>
      <c r="D50" s="110" t="s">
        <v>2681</v>
      </c>
      <c r="E50" s="145">
        <v>41550</v>
      </c>
      <c r="F50" s="145">
        <v>41639</v>
      </c>
      <c r="G50" s="160">
        <f>IF(AND(E50&lt;&gt;"",F50&lt;&gt;""),((F50-E50)/30),"")</f>
        <v>2.9666666666666668</v>
      </c>
      <c r="H50" s="119" t="s">
        <v>2687</v>
      </c>
      <c r="I50" s="113" t="s">
        <v>220</v>
      </c>
      <c r="J50" s="113" t="s">
        <v>127</v>
      </c>
      <c r="K50" s="116">
        <v>189815272</v>
      </c>
      <c r="L50" s="115"/>
      <c r="M50" s="117"/>
      <c r="N50" s="115" t="s">
        <v>27</v>
      </c>
      <c r="O50" s="115" t="s">
        <v>26</v>
      </c>
      <c r="P50" s="78"/>
    </row>
    <row r="51" spans="1:16" s="6" customFormat="1" ht="24.75" customHeight="1" outlineLevel="1" x14ac:dyDescent="0.25">
      <c r="A51" s="143">
        <v>4</v>
      </c>
      <c r="B51" s="111" t="s">
        <v>2664</v>
      </c>
      <c r="C51" s="112" t="s">
        <v>31</v>
      </c>
      <c r="D51" s="110" t="s">
        <v>2686</v>
      </c>
      <c r="E51" s="145">
        <v>41662</v>
      </c>
      <c r="F51" s="145">
        <v>42034</v>
      </c>
      <c r="G51" s="160">
        <f t="shared" ref="G51:G107" si="1">IF(AND(E51&lt;&gt;"",F51&lt;&gt;""),((F51-E51)/30),"")</f>
        <v>12.4</v>
      </c>
      <c r="H51" s="114" t="s">
        <v>2688</v>
      </c>
      <c r="I51" s="113" t="s">
        <v>220</v>
      </c>
      <c r="J51" s="113" t="s">
        <v>127</v>
      </c>
      <c r="K51" s="116">
        <v>124373763</v>
      </c>
      <c r="L51" s="115"/>
      <c r="M51" s="117"/>
      <c r="N51" s="115" t="s">
        <v>27</v>
      </c>
      <c r="O51" s="115" t="s">
        <v>26</v>
      </c>
      <c r="P51" s="78"/>
    </row>
    <row r="52" spans="1:16" s="7" customFormat="1" ht="24.75" customHeight="1" outlineLevel="1" x14ac:dyDescent="0.25">
      <c r="A52" s="144">
        <v>5</v>
      </c>
      <c r="B52" s="111" t="s">
        <v>2664</v>
      </c>
      <c r="C52" s="112" t="s">
        <v>31</v>
      </c>
      <c r="D52" s="110" t="s">
        <v>2689</v>
      </c>
      <c r="E52" s="145">
        <v>42034</v>
      </c>
      <c r="F52" s="145">
        <v>42369</v>
      </c>
      <c r="G52" s="160">
        <f t="shared" si="1"/>
        <v>11.166666666666666</v>
      </c>
      <c r="H52" s="119" t="s">
        <v>2690</v>
      </c>
      <c r="I52" s="113" t="s">
        <v>220</v>
      </c>
      <c r="J52" s="113" t="s">
        <v>127</v>
      </c>
      <c r="K52" s="116">
        <v>106431292</v>
      </c>
      <c r="L52" s="115"/>
      <c r="M52" s="117"/>
      <c r="N52" s="115" t="s">
        <v>27</v>
      </c>
      <c r="O52" s="115" t="s">
        <v>26</v>
      </c>
      <c r="P52" s="79"/>
    </row>
    <row r="53" spans="1:16" s="7" customFormat="1" ht="24.75" customHeight="1" outlineLevel="1" x14ac:dyDescent="0.25">
      <c r="A53" s="144">
        <v>6</v>
      </c>
      <c r="B53" s="111" t="s">
        <v>2664</v>
      </c>
      <c r="C53" s="112" t="s">
        <v>31</v>
      </c>
      <c r="D53" s="110" t="s">
        <v>2691</v>
      </c>
      <c r="E53" s="145">
        <v>42513</v>
      </c>
      <c r="F53" s="145">
        <v>42674</v>
      </c>
      <c r="G53" s="160">
        <f t="shared" si="1"/>
        <v>5.3666666666666663</v>
      </c>
      <c r="H53" s="119" t="s">
        <v>2690</v>
      </c>
      <c r="I53" s="113" t="s">
        <v>220</v>
      </c>
      <c r="J53" s="113" t="s">
        <v>494</v>
      </c>
      <c r="K53" s="116">
        <v>300083108</v>
      </c>
      <c r="L53" s="115"/>
      <c r="M53" s="117"/>
      <c r="N53" s="115" t="s">
        <v>27</v>
      </c>
      <c r="O53" s="115" t="s">
        <v>26</v>
      </c>
      <c r="P53" s="79"/>
    </row>
    <row r="54" spans="1:16" s="7" customFormat="1" ht="24.75" customHeight="1" outlineLevel="1" x14ac:dyDescent="0.25">
      <c r="A54" s="144">
        <v>7</v>
      </c>
      <c r="B54" s="111" t="s">
        <v>2664</v>
      </c>
      <c r="C54" s="112" t="s">
        <v>31</v>
      </c>
      <c r="D54" s="110" t="s">
        <v>2692</v>
      </c>
      <c r="E54" s="145">
        <v>42665</v>
      </c>
      <c r="F54" s="145">
        <v>43312</v>
      </c>
      <c r="G54" s="160">
        <f t="shared" si="1"/>
        <v>21.566666666666666</v>
      </c>
      <c r="H54" s="114" t="s">
        <v>2693</v>
      </c>
      <c r="I54" s="113" t="s">
        <v>220</v>
      </c>
      <c r="J54" s="113" t="s">
        <v>127</v>
      </c>
      <c r="K54" s="118">
        <v>513319440</v>
      </c>
      <c r="L54" s="115"/>
      <c r="M54" s="117"/>
      <c r="N54" s="115" t="s">
        <v>27</v>
      </c>
      <c r="O54" s="115" t="s">
        <v>26</v>
      </c>
      <c r="P54" s="79"/>
    </row>
    <row r="55" spans="1:16" s="7" customFormat="1" ht="24.75" customHeight="1" outlineLevel="1" x14ac:dyDescent="0.25">
      <c r="A55" s="144">
        <v>8</v>
      </c>
      <c r="B55" s="111" t="s">
        <v>2664</v>
      </c>
      <c r="C55" s="112" t="s">
        <v>31</v>
      </c>
      <c r="D55" s="110" t="s">
        <v>2694</v>
      </c>
      <c r="E55" s="145">
        <v>43305</v>
      </c>
      <c r="F55" s="145">
        <v>43449</v>
      </c>
      <c r="G55" s="160">
        <f t="shared" si="1"/>
        <v>4.8</v>
      </c>
      <c r="H55" s="114" t="s">
        <v>2695</v>
      </c>
      <c r="I55" s="113" t="s">
        <v>220</v>
      </c>
      <c r="J55" s="113" t="s">
        <v>127</v>
      </c>
      <c r="K55" s="118">
        <v>209030265</v>
      </c>
      <c r="L55" s="115"/>
      <c r="M55" s="117"/>
      <c r="N55" s="115" t="s">
        <v>27</v>
      </c>
      <c r="O55" s="115" t="s">
        <v>26</v>
      </c>
      <c r="P55" s="79"/>
    </row>
    <row r="56" spans="1:16" s="7" customFormat="1" ht="24.75" customHeight="1" outlineLevel="1" x14ac:dyDescent="0.25">
      <c r="A56" s="144">
        <v>9</v>
      </c>
      <c r="B56" s="111" t="s">
        <v>2664</v>
      </c>
      <c r="C56" s="112" t="s">
        <v>31</v>
      </c>
      <c r="D56" s="110" t="s">
        <v>2696</v>
      </c>
      <c r="E56" s="145">
        <v>43449</v>
      </c>
      <c r="F56" s="145">
        <v>43921</v>
      </c>
      <c r="G56" s="160">
        <f t="shared" si="1"/>
        <v>15.733333333333333</v>
      </c>
      <c r="H56" s="122" t="s">
        <v>2695</v>
      </c>
      <c r="I56" s="113" t="s">
        <v>220</v>
      </c>
      <c r="J56" s="113" t="s">
        <v>127</v>
      </c>
      <c r="K56" s="118">
        <v>479190226</v>
      </c>
      <c r="L56" s="115"/>
      <c r="M56" s="117"/>
      <c r="N56" s="115" t="s">
        <v>2634</v>
      </c>
      <c r="O56" s="115" t="s">
        <v>26</v>
      </c>
      <c r="P56" s="79"/>
    </row>
    <row r="57" spans="1:16" s="7" customFormat="1" ht="24.75" customHeight="1" outlineLevel="1" x14ac:dyDescent="0.25">
      <c r="A57" s="144">
        <v>10</v>
      </c>
      <c r="B57" s="64"/>
      <c r="C57" s="65" t="s">
        <v>31</v>
      </c>
      <c r="D57" s="63"/>
      <c r="E57" s="145"/>
      <c r="F57" s="145"/>
      <c r="G57" s="160" t="str">
        <f t="shared" si="1"/>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1"/>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1"/>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1"/>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1"/>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1"/>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1"/>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1"/>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1"/>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1"/>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1"/>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1"/>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1"/>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1"/>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1"/>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1"/>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1"/>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1"/>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1"/>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1"/>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1"/>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1"/>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1"/>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1"/>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1"/>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1"/>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1"/>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1"/>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1"/>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1"/>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1"/>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1"/>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1"/>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1"/>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1"/>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1"/>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1"/>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1"/>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1"/>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1"/>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1"/>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1"/>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1"/>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1"/>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1"/>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1"/>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1"/>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1"/>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1"/>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1"/>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1"/>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2655</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t="s">
        <v>2697</v>
      </c>
      <c r="E114" s="145">
        <v>43885</v>
      </c>
      <c r="F114" s="145">
        <v>44196</v>
      </c>
      <c r="G114" s="160">
        <f>IF(AND(E114&lt;&gt;"",F114&lt;&gt;""),((F114-E114)/30),"")</f>
        <v>10.366666666666667</v>
      </c>
      <c r="H114" s="122" t="s">
        <v>2698</v>
      </c>
      <c r="I114" s="121" t="s">
        <v>220</v>
      </c>
      <c r="J114" s="121" t="s">
        <v>127</v>
      </c>
      <c r="K114" s="123">
        <v>1005145324</v>
      </c>
      <c r="L114" s="100" t="e">
        <f>+IF(AND(K114&gt;0,O114="Ejecución"),(K114/877802)*Tabla28[[#This Row],[% participación]],IF(AND(K114&gt;0,O114&lt;&gt;"Ejecución"),"-",""))</f>
        <v>#VALUE!</v>
      </c>
      <c r="M114" s="124" t="s">
        <v>1148</v>
      </c>
      <c r="N114" s="173" t="str">
        <f>+IF(M118="No",1,IF(M118="Si","Ingrese %",""))</f>
        <v/>
      </c>
      <c r="O114" s="162" t="s">
        <v>1150</v>
      </c>
      <c r="P114" s="78"/>
    </row>
    <row r="115" spans="1:16" s="6" customFormat="1" ht="24.75" customHeight="1" x14ac:dyDescent="0.25">
      <c r="A115" s="143">
        <v>2</v>
      </c>
      <c r="B115" s="161" t="s">
        <v>2664</v>
      </c>
      <c r="C115" s="163" t="s">
        <v>31</v>
      </c>
      <c r="D115" s="63"/>
      <c r="E115" s="145"/>
      <c r="F115" s="145"/>
      <c r="G115" s="160" t="str">
        <f>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2664</v>
      </c>
      <c r="C116" s="163" t="s">
        <v>31</v>
      </c>
      <c r="D116" s="63"/>
      <c r="E116" s="145"/>
      <c r="F116" s="145"/>
      <c r="G116" s="160" t="str">
        <f>IF(AND(E116&lt;&gt;"",F116&lt;&gt;""),((F116-E116)/30),"")</f>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2">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2"/>
        <v/>
      </c>
      <c r="H118" s="64"/>
      <c r="I118" s="63"/>
      <c r="J118" s="63"/>
      <c r="K118" s="68"/>
      <c r="L118" s="100" t="str">
        <f>+IF(AND(K118&gt;0,O118="Ejecución"),(K118/877802)*Tabla28[[#This Row],[% participación]],IF(AND(K118&gt;0,O118&lt;&gt;"Ejecución"),"-",""))</f>
        <v/>
      </c>
      <c r="M118" s="65"/>
      <c r="N118" s="173" t="str">
        <f t="shared" ref="N118:N160" si="3">+IF(M118="No",1,IF(M118="Si","Ingrese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2"/>
        <v/>
      </c>
      <c r="H119" s="64"/>
      <c r="I119" s="63"/>
      <c r="J119" s="63"/>
      <c r="K119" s="68"/>
      <c r="L119" s="100" t="str">
        <f>+IF(AND(K119&gt;0,O119="Ejecución"),(K119/877802)*Tabla28[[#This Row],[% participación]],IF(AND(K119&gt;0,O119&lt;&gt;"Ejecución"),"-",""))</f>
        <v/>
      </c>
      <c r="M119" s="65"/>
      <c r="N119" s="173" t="str">
        <f t="shared" si="3"/>
        <v/>
      </c>
      <c r="O119" s="162" t="s">
        <v>1150</v>
      </c>
      <c r="P119" s="79"/>
    </row>
    <row r="120" spans="1:16" s="7" customFormat="1" ht="24.75" customHeight="1" outlineLevel="1" x14ac:dyDescent="0.25">
      <c r="A120" s="144">
        <v>7</v>
      </c>
      <c r="B120" s="161" t="s">
        <v>2664</v>
      </c>
      <c r="C120" s="163" t="s">
        <v>31</v>
      </c>
      <c r="D120" s="63"/>
      <c r="E120" s="145"/>
      <c r="F120" s="145"/>
      <c r="G120" s="160" t="str">
        <f t="shared" si="2"/>
        <v/>
      </c>
      <c r="H120" s="64"/>
      <c r="I120" s="63"/>
      <c r="J120" s="63"/>
      <c r="K120" s="68"/>
      <c r="L120" s="100" t="str">
        <f>+IF(AND(K120&gt;0,O120="Ejecución"),(K120/877802)*Tabla28[[#This Row],[% participación]],IF(AND(K120&gt;0,O120&lt;&gt;"Ejecución"),"-",""))</f>
        <v/>
      </c>
      <c r="M120" s="65"/>
      <c r="N120" s="173" t="str">
        <f t="shared" si="3"/>
        <v/>
      </c>
      <c r="O120" s="162" t="s">
        <v>1150</v>
      </c>
      <c r="P120" s="79"/>
    </row>
    <row r="121" spans="1:16" s="7" customFormat="1" ht="24.75" customHeight="1" outlineLevel="1" x14ac:dyDescent="0.25">
      <c r="A121" s="144">
        <v>8</v>
      </c>
      <c r="B121" s="161" t="s">
        <v>2664</v>
      </c>
      <c r="C121" s="163" t="s">
        <v>31</v>
      </c>
      <c r="D121" s="63"/>
      <c r="E121" s="145"/>
      <c r="F121" s="145"/>
      <c r="G121" s="160" t="str">
        <f t="shared" si="2"/>
        <v/>
      </c>
      <c r="H121" s="102"/>
      <c r="I121" s="63"/>
      <c r="J121" s="63"/>
      <c r="K121" s="68"/>
      <c r="L121" s="100" t="str">
        <f>+IF(AND(K121&gt;0,O121="Ejecución"),(K121/877802)*Tabla28[[#This Row],[% participación]],IF(AND(K121&gt;0,O121&lt;&gt;"Ejecución"),"-",""))</f>
        <v/>
      </c>
      <c r="M121" s="65"/>
      <c r="N121" s="173" t="str">
        <f t="shared" si="3"/>
        <v/>
      </c>
      <c r="O121" s="162" t="s">
        <v>1150</v>
      </c>
      <c r="P121" s="79"/>
    </row>
    <row r="122" spans="1:16" s="7" customFormat="1" ht="24.75" customHeight="1" outlineLevel="1" x14ac:dyDescent="0.25">
      <c r="A122" s="144">
        <v>9</v>
      </c>
      <c r="B122" s="161" t="s">
        <v>2664</v>
      </c>
      <c r="C122" s="163" t="s">
        <v>31</v>
      </c>
      <c r="D122" s="63"/>
      <c r="E122" s="145"/>
      <c r="F122" s="145"/>
      <c r="G122" s="160" t="str">
        <f t="shared" si="2"/>
        <v/>
      </c>
      <c r="H122" s="64"/>
      <c r="I122" s="63"/>
      <c r="J122" s="63"/>
      <c r="K122" s="68"/>
      <c r="L122" s="100" t="str">
        <f>+IF(AND(K122&gt;0,O122="Ejecución"),(K122/877802)*Tabla28[[#This Row],[% participación]],IF(AND(K122&gt;0,O122&lt;&gt;"Ejecución"),"-",""))</f>
        <v/>
      </c>
      <c r="M122" s="65"/>
      <c r="N122" s="173" t="str">
        <f t="shared" si="3"/>
        <v/>
      </c>
      <c r="O122" s="162" t="s">
        <v>1150</v>
      </c>
      <c r="P122" s="79"/>
    </row>
    <row r="123" spans="1:16" s="7" customFormat="1" ht="24.75" customHeight="1" outlineLevel="1" x14ac:dyDescent="0.25">
      <c r="A123" s="144">
        <v>10</v>
      </c>
      <c r="B123" s="161" t="s">
        <v>2664</v>
      </c>
      <c r="C123" s="163" t="s">
        <v>31</v>
      </c>
      <c r="D123" s="63"/>
      <c r="E123" s="145"/>
      <c r="F123" s="145"/>
      <c r="G123" s="160" t="str">
        <f t="shared" si="2"/>
        <v/>
      </c>
      <c r="H123" s="64"/>
      <c r="I123" s="63"/>
      <c r="J123" s="63"/>
      <c r="K123" s="68"/>
      <c r="L123" s="100" t="str">
        <f>+IF(AND(K123&gt;0,O123="Ejecución"),(K123/877802)*Tabla28[[#This Row],[% participación]],IF(AND(K123&gt;0,O123&lt;&gt;"Ejecución"),"-",""))</f>
        <v/>
      </c>
      <c r="M123" s="65"/>
      <c r="N123" s="173" t="str">
        <f t="shared" si="3"/>
        <v/>
      </c>
      <c r="O123" s="162" t="s">
        <v>1150</v>
      </c>
      <c r="P123" s="79"/>
    </row>
    <row r="124" spans="1:16" s="7" customFormat="1" ht="24.75" customHeight="1" outlineLevel="1" x14ac:dyDescent="0.25">
      <c r="A124" s="144">
        <v>11</v>
      </c>
      <c r="B124" s="161" t="s">
        <v>2664</v>
      </c>
      <c r="C124" s="163" t="s">
        <v>31</v>
      </c>
      <c r="D124" s="63"/>
      <c r="E124" s="145"/>
      <c r="F124" s="145"/>
      <c r="G124" s="160" t="str">
        <f t="shared" si="2"/>
        <v/>
      </c>
      <c r="H124" s="64"/>
      <c r="I124" s="63"/>
      <c r="J124" s="63"/>
      <c r="K124" s="68"/>
      <c r="L124" s="100" t="str">
        <f>+IF(AND(K124&gt;0,O124="Ejecución"),(K124/877802)*Tabla28[[#This Row],[% participación]],IF(AND(K124&gt;0,O124&lt;&gt;"Ejecución"),"-",""))</f>
        <v/>
      </c>
      <c r="M124" s="65"/>
      <c r="N124" s="173" t="str">
        <f t="shared" si="3"/>
        <v/>
      </c>
      <c r="O124" s="162" t="s">
        <v>1150</v>
      </c>
      <c r="P124" s="79"/>
    </row>
    <row r="125" spans="1:16" s="7" customFormat="1" ht="24.75" customHeight="1" outlineLevel="1" x14ac:dyDescent="0.25">
      <c r="A125" s="144">
        <v>12</v>
      </c>
      <c r="B125" s="161" t="s">
        <v>2664</v>
      </c>
      <c r="C125" s="163" t="s">
        <v>31</v>
      </c>
      <c r="D125" s="63"/>
      <c r="E125" s="145"/>
      <c r="F125" s="145"/>
      <c r="G125" s="160" t="str">
        <f t="shared" si="2"/>
        <v/>
      </c>
      <c r="H125" s="64"/>
      <c r="I125" s="63"/>
      <c r="J125" s="63"/>
      <c r="K125" s="68"/>
      <c r="L125" s="100" t="str">
        <f>+IF(AND(K125&gt;0,O125="Ejecución"),(K125/877802)*Tabla28[[#This Row],[% participación]],IF(AND(K125&gt;0,O125&lt;&gt;"Ejecución"),"-",""))</f>
        <v/>
      </c>
      <c r="M125" s="65"/>
      <c r="N125" s="173" t="str">
        <f t="shared" si="3"/>
        <v/>
      </c>
      <c r="O125" s="162" t="s">
        <v>1150</v>
      </c>
      <c r="P125" s="79"/>
    </row>
    <row r="126" spans="1:16" s="7" customFormat="1" ht="24.75" customHeight="1" outlineLevel="1" x14ac:dyDescent="0.25">
      <c r="A126" s="144">
        <v>13</v>
      </c>
      <c r="B126" s="161" t="s">
        <v>2664</v>
      </c>
      <c r="C126" s="163" t="s">
        <v>31</v>
      </c>
      <c r="D126" s="63"/>
      <c r="E126" s="145"/>
      <c r="F126" s="145"/>
      <c r="G126" s="160" t="str">
        <f t="shared" si="2"/>
        <v/>
      </c>
      <c r="H126" s="64"/>
      <c r="I126" s="63"/>
      <c r="J126" s="63"/>
      <c r="K126" s="68"/>
      <c r="L126" s="100" t="str">
        <f>+IF(AND(K126&gt;0,O126="Ejecución"),(K126/877802)*Tabla28[[#This Row],[% participación]],IF(AND(K126&gt;0,O126&lt;&gt;"Ejecución"),"-",""))</f>
        <v/>
      </c>
      <c r="M126" s="65"/>
      <c r="N126" s="173" t="str">
        <f t="shared" si="3"/>
        <v/>
      </c>
      <c r="O126" s="162" t="s">
        <v>1150</v>
      </c>
      <c r="P126" s="79"/>
    </row>
    <row r="127" spans="1:16" s="7" customFormat="1" ht="24.75" customHeight="1" outlineLevel="1" x14ac:dyDescent="0.25">
      <c r="A127" s="144">
        <v>14</v>
      </c>
      <c r="B127" s="161" t="s">
        <v>2664</v>
      </c>
      <c r="C127" s="163" t="s">
        <v>31</v>
      </c>
      <c r="D127" s="63"/>
      <c r="E127" s="145"/>
      <c r="F127" s="145"/>
      <c r="G127" s="160" t="str">
        <f t="shared" si="2"/>
        <v/>
      </c>
      <c r="H127" s="64"/>
      <c r="I127" s="63"/>
      <c r="J127" s="63"/>
      <c r="K127" s="68"/>
      <c r="L127" s="100" t="str">
        <f>+IF(AND(K127&gt;0,O127="Ejecución"),(K127/877802)*Tabla28[[#This Row],[% participación]],IF(AND(K127&gt;0,O127&lt;&gt;"Ejecución"),"-",""))</f>
        <v/>
      </c>
      <c r="M127" s="65"/>
      <c r="N127" s="173" t="str">
        <f t="shared" si="3"/>
        <v/>
      </c>
      <c r="O127" s="162" t="s">
        <v>1150</v>
      </c>
      <c r="P127" s="79"/>
    </row>
    <row r="128" spans="1:16" s="7" customFormat="1" ht="24.75" customHeight="1" outlineLevel="1" x14ac:dyDescent="0.25">
      <c r="A128" s="144">
        <v>15</v>
      </c>
      <c r="B128" s="161" t="s">
        <v>2664</v>
      </c>
      <c r="C128" s="163" t="s">
        <v>31</v>
      </c>
      <c r="D128" s="63"/>
      <c r="E128" s="145"/>
      <c r="F128" s="145"/>
      <c r="G128" s="160" t="str">
        <f t="shared" si="2"/>
        <v/>
      </c>
      <c r="H128" s="64"/>
      <c r="I128" s="63"/>
      <c r="J128" s="63"/>
      <c r="K128" s="68"/>
      <c r="L128" s="100" t="str">
        <f>+IF(AND(K128&gt;0,O128="Ejecución"),(K128/877802)*Tabla28[[#This Row],[% participación]],IF(AND(K128&gt;0,O128&lt;&gt;"Ejecución"),"-",""))</f>
        <v/>
      </c>
      <c r="M128" s="65"/>
      <c r="N128" s="173" t="str">
        <f t="shared" si="3"/>
        <v/>
      </c>
      <c r="O128" s="162" t="s">
        <v>1150</v>
      </c>
      <c r="P128" s="79"/>
    </row>
    <row r="129" spans="1:16" s="7" customFormat="1" ht="24.75" customHeight="1" outlineLevel="1" x14ac:dyDescent="0.25">
      <c r="A129" s="144">
        <v>16</v>
      </c>
      <c r="B129" s="161" t="s">
        <v>2664</v>
      </c>
      <c r="C129" s="163" t="s">
        <v>31</v>
      </c>
      <c r="D129" s="63"/>
      <c r="E129" s="145"/>
      <c r="F129" s="145"/>
      <c r="G129" s="160" t="str">
        <f t="shared" si="2"/>
        <v/>
      </c>
      <c r="H129" s="64"/>
      <c r="I129" s="63"/>
      <c r="J129" s="63"/>
      <c r="K129" s="68"/>
      <c r="L129" s="100" t="str">
        <f>+IF(AND(K129&gt;0,O129="Ejecución"),(K129/877802)*Tabla28[[#This Row],[% participación]],IF(AND(K129&gt;0,O129&lt;&gt;"Ejecución"),"-",""))</f>
        <v/>
      </c>
      <c r="M129" s="65"/>
      <c r="N129" s="173" t="str">
        <f t="shared" si="3"/>
        <v/>
      </c>
      <c r="O129" s="162" t="s">
        <v>1150</v>
      </c>
      <c r="P129" s="79"/>
    </row>
    <row r="130" spans="1:16" s="7" customFormat="1" ht="24.75" customHeight="1" outlineLevel="1" x14ac:dyDescent="0.25">
      <c r="A130" s="144">
        <v>17</v>
      </c>
      <c r="B130" s="161" t="s">
        <v>2664</v>
      </c>
      <c r="C130" s="163" t="s">
        <v>31</v>
      </c>
      <c r="D130" s="63"/>
      <c r="E130" s="145"/>
      <c r="F130" s="145"/>
      <c r="G130" s="160" t="str">
        <f t="shared" si="2"/>
        <v/>
      </c>
      <c r="H130" s="64"/>
      <c r="I130" s="63"/>
      <c r="J130" s="63"/>
      <c r="K130" s="68"/>
      <c r="L130" s="100" t="str">
        <f>+IF(AND(K130&gt;0,O130="Ejecución"),(K130/877802)*Tabla28[[#This Row],[% participación]],IF(AND(K130&gt;0,O130&lt;&gt;"Ejecución"),"-",""))</f>
        <v/>
      </c>
      <c r="M130" s="65"/>
      <c r="N130" s="173" t="str">
        <f t="shared" si="3"/>
        <v/>
      </c>
      <c r="O130" s="162" t="s">
        <v>1150</v>
      </c>
      <c r="P130" s="79"/>
    </row>
    <row r="131" spans="1:16" s="7" customFormat="1" ht="24.75" customHeight="1" outlineLevel="1" x14ac:dyDescent="0.25">
      <c r="A131" s="144">
        <v>18</v>
      </c>
      <c r="B131" s="161" t="s">
        <v>2664</v>
      </c>
      <c r="C131" s="163" t="s">
        <v>31</v>
      </c>
      <c r="D131" s="63"/>
      <c r="E131" s="145"/>
      <c r="F131" s="145"/>
      <c r="G131" s="160" t="str">
        <f t="shared" si="2"/>
        <v/>
      </c>
      <c r="H131" s="64"/>
      <c r="I131" s="63"/>
      <c r="J131" s="63"/>
      <c r="K131" s="68"/>
      <c r="L131" s="100" t="str">
        <f>+IF(AND(K131&gt;0,O131="Ejecución"),(K131/877802)*Tabla28[[#This Row],[% participación]],IF(AND(K131&gt;0,O131&lt;&gt;"Ejecución"),"-",""))</f>
        <v/>
      </c>
      <c r="M131" s="65"/>
      <c r="N131" s="173" t="str">
        <f t="shared" si="3"/>
        <v/>
      </c>
      <c r="O131" s="162" t="s">
        <v>1150</v>
      </c>
      <c r="P131" s="79"/>
    </row>
    <row r="132" spans="1:16" s="7" customFormat="1" ht="24.75" customHeight="1" outlineLevel="1" x14ac:dyDescent="0.25">
      <c r="A132" s="144">
        <v>19</v>
      </c>
      <c r="B132" s="161" t="s">
        <v>2664</v>
      </c>
      <c r="C132" s="163" t="s">
        <v>31</v>
      </c>
      <c r="D132" s="63"/>
      <c r="E132" s="145"/>
      <c r="F132" s="145"/>
      <c r="G132" s="160" t="str">
        <f t="shared" si="2"/>
        <v/>
      </c>
      <c r="H132" s="64"/>
      <c r="I132" s="63"/>
      <c r="J132" s="63"/>
      <c r="K132" s="68"/>
      <c r="L132" s="100" t="str">
        <f>+IF(AND(K132&gt;0,O132="Ejecución"),(K132/877802)*Tabla28[[#This Row],[% participación]],IF(AND(K132&gt;0,O132&lt;&gt;"Ejecución"),"-",""))</f>
        <v/>
      </c>
      <c r="M132" s="65"/>
      <c r="N132" s="173" t="str">
        <f t="shared" si="3"/>
        <v/>
      </c>
      <c r="O132" s="162" t="s">
        <v>1150</v>
      </c>
      <c r="P132" s="79"/>
    </row>
    <row r="133" spans="1:16" s="7" customFormat="1" ht="24.75" customHeight="1" outlineLevel="1" x14ac:dyDescent="0.25">
      <c r="A133" s="144">
        <v>20</v>
      </c>
      <c r="B133" s="161" t="s">
        <v>2664</v>
      </c>
      <c r="C133" s="163" t="s">
        <v>31</v>
      </c>
      <c r="D133" s="63"/>
      <c r="E133" s="145"/>
      <c r="F133" s="145"/>
      <c r="G133" s="160" t="str">
        <f t="shared" si="2"/>
        <v/>
      </c>
      <c r="H133" s="64"/>
      <c r="I133" s="63"/>
      <c r="J133" s="63"/>
      <c r="K133" s="68"/>
      <c r="L133" s="100" t="str">
        <f>+IF(AND(K133&gt;0,O133="Ejecución"),(K133/877802)*Tabla28[[#This Row],[% participación]],IF(AND(K133&gt;0,O133&lt;&gt;"Ejecución"),"-",""))</f>
        <v/>
      </c>
      <c r="M133" s="65"/>
      <c r="N133" s="173" t="str">
        <f t="shared" si="3"/>
        <v/>
      </c>
      <c r="O133" s="162" t="s">
        <v>1150</v>
      </c>
      <c r="P133" s="79"/>
    </row>
    <row r="134" spans="1:16" s="7" customFormat="1" ht="24.75" customHeight="1" outlineLevel="1" x14ac:dyDescent="0.25">
      <c r="A134" s="144">
        <v>21</v>
      </c>
      <c r="B134" s="161" t="s">
        <v>2664</v>
      </c>
      <c r="C134" s="163" t="s">
        <v>31</v>
      </c>
      <c r="D134" s="63"/>
      <c r="E134" s="145"/>
      <c r="F134" s="145"/>
      <c r="G134" s="160" t="str">
        <f t="shared" si="2"/>
        <v/>
      </c>
      <c r="H134" s="64"/>
      <c r="I134" s="63"/>
      <c r="J134" s="63"/>
      <c r="K134" s="68"/>
      <c r="L134" s="100" t="str">
        <f>+IF(AND(K134&gt;0,O134="Ejecución"),(K134/877802)*Tabla28[[#This Row],[% participación]],IF(AND(K134&gt;0,O134&lt;&gt;"Ejecución"),"-",""))</f>
        <v/>
      </c>
      <c r="M134" s="65"/>
      <c r="N134" s="173" t="str">
        <f t="shared" si="3"/>
        <v/>
      </c>
      <c r="O134" s="162" t="s">
        <v>1150</v>
      </c>
      <c r="P134" s="79"/>
    </row>
    <row r="135" spans="1:16" s="7" customFormat="1" ht="24.75" customHeight="1" outlineLevel="1" x14ac:dyDescent="0.25">
      <c r="A135" s="144">
        <v>22</v>
      </c>
      <c r="B135" s="161" t="s">
        <v>2664</v>
      </c>
      <c r="C135" s="163" t="s">
        <v>31</v>
      </c>
      <c r="D135" s="63"/>
      <c r="E135" s="145"/>
      <c r="F135" s="145"/>
      <c r="G135" s="160" t="str">
        <f t="shared" si="2"/>
        <v/>
      </c>
      <c r="H135" s="64"/>
      <c r="I135" s="63"/>
      <c r="J135" s="63"/>
      <c r="K135" s="68"/>
      <c r="L135" s="100" t="str">
        <f>+IF(AND(K135&gt;0,O135="Ejecución"),(K135/877802)*Tabla28[[#This Row],[% participación]],IF(AND(K135&gt;0,O135&lt;&gt;"Ejecución"),"-",""))</f>
        <v/>
      </c>
      <c r="M135" s="65"/>
      <c r="N135" s="173" t="str">
        <f t="shared" si="3"/>
        <v/>
      </c>
      <c r="O135" s="162" t="s">
        <v>1150</v>
      </c>
      <c r="P135" s="79"/>
    </row>
    <row r="136" spans="1:16" s="7" customFormat="1" ht="24.75" customHeight="1" outlineLevel="1" x14ac:dyDescent="0.25">
      <c r="A136" s="144">
        <v>23</v>
      </c>
      <c r="B136" s="161" t="s">
        <v>2664</v>
      </c>
      <c r="C136" s="163" t="s">
        <v>31</v>
      </c>
      <c r="D136" s="63"/>
      <c r="E136" s="145"/>
      <c r="F136" s="145"/>
      <c r="G136" s="160" t="str">
        <f t="shared" si="2"/>
        <v/>
      </c>
      <c r="H136" s="64"/>
      <c r="I136" s="63"/>
      <c r="J136" s="63"/>
      <c r="K136" s="68"/>
      <c r="L136" s="100" t="str">
        <f>+IF(AND(K136&gt;0,O136="Ejecución"),(K136/877802)*Tabla28[[#This Row],[% participación]],IF(AND(K136&gt;0,O136&lt;&gt;"Ejecución"),"-",""))</f>
        <v/>
      </c>
      <c r="M136" s="65"/>
      <c r="N136" s="173" t="str">
        <f t="shared" si="3"/>
        <v/>
      </c>
      <c r="O136" s="162" t="s">
        <v>1150</v>
      </c>
      <c r="P136" s="79"/>
    </row>
    <row r="137" spans="1:16" s="7" customFormat="1" ht="24.75" customHeight="1" outlineLevel="1" x14ac:dyDescent="0.25">
      <c r="A137" s="144">
        <v>24</v>
      </c>
      <c r="B137" s="161" t="s">
        <v>2664</v>
      </c>
      <c r="C137" s="163" t="s">
        <v>31</v>
      </c>
      <c r="D137" s="63"/>
      <c r="E137" s="145"/>
      <c r="F137" s="145"/>
      <c r="G137" s="160" t="str">
        <f t="shared" si="2"/>
        <v/>
      </c>
      <c r="H137" s="64"/>
      <c r="I137" s="63"/>
      <c r="J137" s="63"/>
      <c r="K137" s="68"/>
      <c r="L137" s="100" t="str">
        <f>+IF(AND(K137&gt;0,O137="Ejecución"),(K137/877802)*Tabla28[[#This Row],[% participación]],IF(AND(K137&gt;0,O137&lt;&gt;"Ejecución"),"-",""))</f>
        <v/>
      </c>
      <c r="M137" s="65"/>
      <c r="N137" s="173" t="str">
        <f t="shared" si="3"/>
        <v/>
      </c>
      <c r="O137" s="162" t="s">
        <v>1150</v>
      </c>
      <c r="P137" s="79"/>
    </row>
    <row r="138" spans="1:16" s="7" customFormat="1" ht="24.75" customHeight="1" outlineLevel="1" x14ac:dyDescent="0.25">
      <c r="A138" s="144">
        <v>25</v>
      </c>
      <c r="B138" s="161" t="s">
        <v>2664</v>
      </c>
      <c r="C138" s="163" t="s">
        <v>31</v>
      </c>
      <c r="D138" s="63"/>
      <c r="E138" s="145"/>
      <c r="F138" s="145"/>
      <c r="G138" s="160" t="str">
        <f t="shared" si="2"/>
        <v/>
      </c>
      <c r="H138" s="64"/>
      <c r="I138" s="63"/>
      <c r="J138" s="63"/>
      <c r="K138" s="68"/>
      <c r="L138" s="100" t="str">
        <f>+IF(AND(K138&gt;0,O138="Ejecución"),(K138/877802)*Tabla28[[#This Row],[% participación]],IF(AND(K138&gt;0,O138&lt;&gt;"Ejecución"),"-",""))</f>
        <v/>
      </c>
      <c r="M138" s="65"/>
      <c r="N138" s="173" t="str">
        <f t="shared" si="3"/>
        <v/>
      </c>
      <c r="O138" s="162" t="s">
        <v>1150</v>
      </c>
      <c r="P138" s="79"/>
    </row>
    <row r="139" spans="1:16" s="7" customFormat="1" ht="24.75" customHeight="1" outlineLevel="1" x14ac:dyDescent="0.25">
      <c r="A139" s="144">
        <v>26</v>
      </c>
      <c r="B139" s="161" t="s">
        <v>2664</v>
      </c>
      <c r="C139" s="163" t="s">
        <v>31</v>
      </c>
      <c r="D139" s="63"/>
      <c r="E139" s="145"/>
      <c r="F139" s="145"/>
      <c r="G139" s="160" t="str">
        <f t="shared" si="2"/>
        <v/>
      </c>
      <c r="H139" s="64"/>
      <c r="I139" s="63"/>
      <c r="J139" s="63"/>
      <c r="K139" s="68"/>
      <c r="L139" s="100" t="str">
        <f>+IF(AND(K139&gt;0,O139="Ejecución"),(K139/877802)*Tabla28[[#This Row],[% participación]],IF(AND(K139&gt;0,O139&lt;&gt;"Ejecución"),"-",""))</f>
        <v/>
      </c>
      <c r="M139" s="65"/>
      <c r="N139" s="173" t="str">
        <f t="shared" si="3"/>
        <v/>
      </c>
      <c r="O139" s="162" t="s">
        <v>1150</v>
      </c>
      <c r="P139" s="79"/>
    </row>
    <row r="140" spans="1:16" s="7" customFormat="1" ht="24.75" customHeight="1" outlineLevel="1" x14ac:dyDescent="0.25">
      <c r="A140" s="144">
        <v>27</v>
      </c>
      <c r="B140" s="161" t="s">
        <v>2664</v>
      </c>
      <c r="C140" s="163" t="s">
        <v>31</v>
      </c>
      <c r="D140" s="63"/>
      <c r="E140" s="145"/>
      <c r="F140" s="145"/>
      <c r="G140" s="160" t="str">
        <f t="shared" si="2"/>
        <v/>
      </c>
      <c r="H140" s="64"/>
      <c r="I140" s="63"/>
      <c r="J140" s="63"/>
      <c r="K140" s="68"/>
      <c r="L140" s="100" t="str">
        <f>+IF(AND(K140&gt;0,O140="Ejecución"),(K140/877802)*Tabla28[[#This Row],[% participación]],IF(AND(K140&gt;0,O140&lt;&gt;"Ejecución"),"-",""))</f>
        <v/>
      </c>
      <c r="M140" s="65"/>
      <c r="N140" s="173" t="str">
        <f t="shared" si="3"/>
        <v/>
      </c>
      <c r="O140" s="162" t="s">
        <v>1150</v>
      </c>
      <c r="P140" s="79"/>
    </row>
    <row r="141" spans="1:16" s="7" customFormat="1" ht="24.75" customHeight="1" outlineLevel="1" x14ac:dyDescent="0.25">
      <c r="A141" s="144">
        <v>28</v>
      </c>
      <c r="B141" s="161" t="s">
        <v>2664</v>
      </c>
      <c r="C141" s="163" t="s">
        <v>31</v>
      </c>
      <c r="D141" s="63"/>
      <c r="E141" s="145"/>
      <c r="F141" s="145"/>
      <c r="G141" s="160" t="str">
        <f t="shared" si="2"/>
        <v/>
      </c>
      <c r="H141" s="64"/>
      <c r="I141" s="63"/>
      <c r="J141" s="63"/>
      <c r="K141" s="68"/>
      <c r="L141" s="100" t="str">
        <f>+IF(AND(K141&gt;0,O141="Ejecución"),(K141/877802)*Tabla28[[#This Row],[% participación]],IF(AND(K141&gt;0,O141&lt;&gt;"Ejecución"),"-",""))</f>
        <v/>
      </c>
      <c r="M141" s="65"/>
      <c r="N141" s="173" t="str">
        <f t="shared" si="3"/>
        <v/>
      </c>
      <c r="O141" s="162" t="s">
        <v>1150</v>
      </c>
      <c r="P141" s="79"/>
    </row>
    <row r="142" spans="1:16" s="7" customFormat="1" ht="24.75" customHeight="1" outlineLevel="1" x14ac:dyDescent="0.25">
      <c r="A142" s="144">
        <v>29</v>
      </c>
      <c r="B142" s="161" t="s">
        <v>2664</v>
      </c>
      <c r="C142" s="163" t="s">
        <v>31</v>
      </c>
      <c r="D142" s="63"/>
      <c r="E142" s="145"/>
      <c r="F142" s="145"/>
      <c r="G142" s="160" t="str">
        <f t="shared" si="2"/>
        <v/>
      </c>
      <c r="H142" s="64"/>
      <c r="I142" s="63"/>
      <c r="J142" s="63"/>
      <c r="K142" s="68"/>
      <c r="L142" s="100" t="str">
        <f>+IF(AND(K142&gt;0,O142="Ejecución"),(K142/877802)*Tabla28[[#This Row],[% participación]],IF(AND(K142&gt;0,O142&lt;&gt;"Ejecución"),"-",""))</f>
        <v/>
      </c>
      <c r="M142" s="65"/>
      <c r="N142" s="173" t="str">
        <f t="shared" si="3"/>
        <v/>
      </c>
      <c r="O142" s="162" t="s">
        <v>1150</v>
      </c>
      <c r="P142" s="79"/>
    </row>
    <row r="143" spans="1:16" s="7" customFormat="1" ht="24.75" customHeight="1" outlineLevel="1" x14ac:dyDescent="0.25">
      <c r="A143" s="144">
        <v>30</v>
      </c>
      <c r="B143" s="161" t="s">
        <v>2664</v>
      </c>
      <c r="C143" s="163" t="s">
        <v>31</v>
      </c>
      <c r="D143" s="63"/>
      <c r="E143" s="145"/>
      <c r="F143" s="145"/>
      <c r="G143" s="160" t="str">
        <f t="shared" si="2"/>
        <v/>
      </c>
      <c r="H143" s="64"/>
      <c r="I143" s="63"/>
      <c r="J143" s="63"/>
      <c r="K143" s="68"/>
      <c r="L143" s="100" t="str">
        <f>+IF(AND(K143&gt;0,O143="Ejecución"),(K143/877802)*Tabla28[[#This Row],[% participación]],IF(AND(K143&gt;0,O143&lt;&gt;"Ejecución"),"-",""))</f>
        <v/>
      </c>
      <c r="M143" s="65"/>
      <c r="N143" s="173" t="str">
        <f t="shared" si="3"/>
        <v/>
      </c>
      <c r="O143" s="162" t="s">
        <v>1150</v>
      </c>
      <c r="P143" s="79"/>
    </row>
    <row r="144" spans="1:16" s="7" customFormat="1" ht="24.75" customHeight="1" outlineLevel="1" x14ac:dyDescent="0.25">
      <c r="A144" s="144">
        <v>31</v>
      </c>
      <c r="B144" s="161" t="s">
        <v>2664</v>
      </c>
      <c r="C144" s="163" t="s">
        <v>31</v>
      </c>
      <c r="D144" s="63"/>
      <c r="E144" s="145"/>
      <c r="F144" s="145"/>
      <c r="G144" s="160" t="str">
        <f t="shared" si="2"/>
        <v/>
      </c>
      <c r="H144" s="64"/>
      <c r="I144" s="63"/>
      <c r="J144" s="63"/>
      <c r="K144" s="68"/>
      <c r="L144" s="100" t="str">
        <f>+IF(AND(K144&gt;0,O144="Ejecución"),(K144/877802)*Tabla28[[#This Row],[% participación]],IF(AND(K144&gt;0,O144&lt;&gt;"Ejecución"),"-",""))</f>
        <v/>
      </c>
      <c r="M144" s="65"/>
      <c r="N144" s="173" t="str">
        <f t="shared" si="3"/>
        <v/>
      </c>
      <c r="O144" s="162" t="s">
        <v>1150</v>
      </c>
      <c r="P144" s="79"/>
    </row>
    <row r="145" spans="1:16" s="7" customFormat="1" ht="24.75" customHeight="1" outlineLevel="1" x14ac:dyDescent="0.25">
      <c r="A145" s="144">
        <v>32</v>
      </c>
      <c r="B145" s="161" t="s">
        <v>2664</v>
      </c>
      <c r="C145" s="163" t="s">
        <v>31</v>
      </c>
      <c r="D145" s="63"/>
      <c r="E145" s="145"/>
      <c r="F145" s="145"/>
      <c r="G145" s="160" t="str">
        <f t="shared" si="2"/>
        <v/>
      </c>
      <c r="H145" s="64"/>
      <c r="I145" s="63"/>
      <c r="J145" s="63"/>
      <c r="K145" s="68"/>
      <c r="L145" s="100" t="str">
        <f>+IF(AND(K145&gt;0,O145="Ejecución"),(K145/877802)*Tabla28[[#This Row],[% participación]],IF(AND(K145&gt;0,O145&lt;&gt;"Ejecución"),"-",""))</f>
        <v/>
      </c>
      <c r="M145" s="65"/>
      <c r="N145" s="173" t="str">
        <f t="shared" si="3"/>
        <v/>
      </c>
      <c r="O145" s="162" t="s">
        <v>1150</v>
      </c>
      <c r="P145" s="79"/>
    </row>
    <row r="146" spans="1:16" s="7" customFormat="1" ht="24.75" customHeight="1" outlineLevel="1" x14ac:dyDescent="0.25">
      <c r="A146" s="144">
        <v>33</v>
      </c>
      <c r="B146" s="161" t="s">
        <v>2664</v>
      </c>
      <c r="C146" s="163" t="s">
        <v>31</v>
      </c>
      <c r="D146" s="63"/>
      <c r="E146" s="145"/>
      <c r="F146" s="145"/>
      <c r="G146" s="160" t="str">
        <f t="shared" si="2"/>
        <v/>
      </c>
      <c r="H146" s="64"/>
      <c r="I146" s="63"/>
      <c r="J146" s="63"/>
      <c r="K146" s="68"/>
      <c r="L146" s="100" t="str">
        <f>+IF(AND(K146&gt;0,O146="Ejecución"),(K146/877802)*Tabla28[[#This Row],[% participación]],IF(AND(K146&gt;0,O146&lt;&gt;"Ejecución"),"-",""))</f>
        <v/>
      </c>
      <c r="M146" s="65"/>
      <c r="N146" s="173" t="str">
        <f t="shared" si="3"/>
        <v/>
      </c>
      <c r="O146" s="162" t="s">
        <v>1150</v>
      </c>
      <c r="P146" s="79"/>
    </row>
    <row r="147" spans="1:16" s="7" customFormat="1" ht="24.75" customHeight="1" outlineLevel="1" x14ac:dyDescent="0.25">
      <c r="A147" s="144">
        <v>34</v>
      </c>
      <c r="B147" s="161" t="s">
        <v>2664</v>
      </c>
      <c r="C147" s="163" t="s">
        <v>31</v>
      </c>
      <c r="D147" s="63"/>
      <c r="E147" s="145"/>
      <c r="F147" s="145"/>
      <c r="G147" s="160" t="str">
        <f t="shared" si="2"/>
        <v/>
      </c>
      <c r="H147" s="64"/>
      <c r="I147" s="63"/>
      <c r="J147" s="63"/>
      <c r="K147" s="68"/>
      <c r="L147" s="100" t="str">
        <f>+IF(AND(K147&gt;0,O147="Ejecución"),(K147/877802)*Tabla28[[#This Row],[% participación]],IF(AND(K147&gt;0,O147&lt;&gt;"Ejecución"),"-",""))</f>
        <v/>
      </c>
      <c r="M147" s="65"/>
      <c r="N147" s="173" t="str">
        <f t="shared" si="3"/>
        <v/>
      </c>
      <c r="O147" s="162" t="s">
        <v>1150</v>
      </c>
      <c r="P147" s="79"/>
    </row>
    <row r="148" spans="1:16" s="7" customFormat="1" ht="24.75" customHeight="1" outlineLevel="1" x14ac:dyDescent="0.25">
      <c r="A148" s="144">
        <v>35</v>
      </c>
      <c r="B148" s="161" t="s">
        <v>2664</v>
      </c>
      <c r="C148" s="163" t="s">
        <v>31</v>
      </c>
      <c r="D148" s="63"/>
      <c r="E148" s="145"/>
      <c r="F148" s="145"/>
      <c r="G148" s="160" t="str">
        <f t="shared" si="2"/>
        <v/>
      </c>
      <c r="H148" s="64"/>
      <c r="I148" s="63"/>
      <c r="J148" s="63"/>
      <c r="K148" s="68"/>
      <c r="L148" s="100" t="str">
        <f>+IF(AND(K148&gt;0,O148="Ejecución"),(K148/877802)*Tabla28[[#This Row],[% participación]],IF(AND(K148&gt;0,O148&lt;&gt;"Ejecución"),"-",""))</f>
        <v/>
      </c>
      <c r="M148" s="65"/>
      <c r="N148" s="173" t="str">
        <f t="shared" si="3"/>
        <v/>
      </c>
      <c r="O148" s="162" t="s">
        <v>1150</v>
      </c>
      <c r="P148" s="79"/>
    </row>
    <row r="149" spans="1:16" s="7" customFormat="1" ht="24.75" customHeight="1" outlineLevel="1" x14ac:dyDescent="0.25">
      <c r="A149" s="144">
        <v>36</v>
      </c>
      <c r="B149" s="161" t="s">
        <v>2664</v>
      </c>
      <c r="C149" s="163" t="s">
        <v>31</v>
      </c>
      <c r="D149" s="63"/>
      <c r="E149" s="145"/>
      <c r="F149" s="145"/>
      <c r="G149" s="160" t="str">
        <f t="shared" si="2"/>
        <v/>
      </c>
      <c r="H149" s="64"/>
      <c r="I149" s="63"/>
      <c r="J149" s="63"/>
      <c r="K149" s="68"/>
      <c r="L149" s="100" t="str">
        <f>+IF(AND(K149&gt;0,O149="Ejecución"),(K149/877802)*Tabla28[[#This Row],[% participación]],IF(AND(K149&gt;0,O149&lt;&gt;"Ejecución"),"-",""))</f>
        <v/>
      </c>
      <c r="M149" s="65"/>
      <c r="N149" s="173" t="str">
        <f t="shared" si="3"/>
        <v/>
      </c>
      <c r="O149" s="162" t="s">
        <v>1150</v>
      </c>
      <c r="P149" s="79"/>
    </row>
    <row r="150" spans="1:16" s="7" customFormat="1" ht="24.75" customHeight="1" outlineLevel="1" x14ac:dyDescent="0.25">
      <c r="A150" s="144">
        <v>37</v>
      </c>
      <c r="B150" s="161" t="s">
        <v>2664</v>
      </c>
      <c r="C150" s="163" t="s">
        <v>31</v>
      </c>
      <c r="D150" s="63"/>
      <c r="E150" s="145"/>
      <c r="F150" s="145"/>
      <c r="G150" s="160" t="str">
        <f t="shared" si="2"/>
        <v/>
      </c>
      <c r="H150" s="64"/>
      <c r="I150" s="63"/>
      <c r="J150" s="63"/>
      <c r="K150" s="68"/>
      <c r="L150" s="100" t="str">
        <f>+IF(AND(K150&gt;0,O150="Ejecución"),(K150/877802)*Tabla28[[#This Row],[% participación]],IF(AND(K150&gt;0,O150&lt;&gt;"Ejecución"),"-",""))</f>
        <v/>
      </c>
      <c r="M150" s="65"/>
      <c r="N150" s="173" t="str">
        <f t="shared" si="3"/>
        <v/>
      </c>
      <c r="O150" s="162" t="s">
        <v>1150</v>
      </c>
      <c r="P150" s="79"/>
    </row>
    <row r="151" spans="1:16" s="7" customFormat="1" ht="24.75" customHeight="1" outlineLevel="1" x14ac:dyDescent="0.25">
      <c r="A151" s="144">
        <v>38</v>
      </c>
      <c r="B151" s="161" t="s">
        <v>2664</v>
      </c>
      <c r="C151" s="163" t="s">
        <v>31</v>
      </c>
      <c r="D151" s="63"/>
      <c r="E151" s="145"/>
      <c r="F151" s="145"/>
      <c r="G151" s="160" t="str">
        <f t="shared" si="2"/>
        <v/>
      </c>
      <c r="H151" s="64"/>
      <c r="I151" s="63"/>
      <c r="J151" s="63"/>
      <c r="K151" s="68"/>
      <c r="L151" s="100" t="str">
        <f>+IF(AND(K151&gt;0,O151="Ejecución"),(K151/877802)*Tabla28[[#This Row],[% participación]],IF(AND(K151&gt;0,O151&lt;&gt;"Ejecución"),"-",""))</f>
        <v/>
      </c>
      <c r="M151" s="65"/>
      <c r="N151" s="173" t="str">
        <f t="shared" si="3"/>
        <v/>
      </c>
      <c r="O151" s="162" t="s">
        <v>1150</v>
      </c>
      <c r="P151" s="79"/>
    </row>
    <row r="152" spans="1:16" s="7" customFormat="1" ht="24.75" customHeight="1" outlineLevel="1" x14ac:dyDescent="0.25">
      <c r="A152" s="144">
        <v>39</v>
      </c>
      <c r="B152" s="161" t="s">
        <v>2664</v>
      </c>
      <c r="C152" s="163" t="s">
        <v>31</v>
      </c>
      <c r="D152" s="63"/>
      <c r="E152" s="145"/>
      <c r="F152" s="145"/>
      <c r="G152" s="160" t="str">
        <f t="shared" si="2"/>
        <v/>
      </c>
      <c r="H152" s="64"/>
      <c r="I152" s="63"/>
      <c r="J152" s="63"/>
      <c r="K152" s="68"/>
      <c r="L152" s="100" t="str">
        <f>+IF(AND(K152&gt;0,O152="Ejecución"),(K152/877802)*Tabla28[[#This Row],[% participación]],IF(AND(K152&gt;0,O152&lt;&gt;"Ejecución"),"-",""))</f>
        <v/>
      </c>
      <c r="M152" s="65"/>
      <c r="N152" s="173" t="str">
        <f t="shared" si="3"/>
        <v/>
      </c>
      <c r="O152" s="162" t="s">
        <v>1150</v>
      </c>
      <c r="P152" s="79"/>
    </row>
    <row r="153" spans="1:16" s="7" customFormat="1" ht="24.75" customHeight="1" outlineLevel="1" x14ac:dyDescent="0.25">
      <c r="A153" s="144">
        <v>40</v>
      </c>
      <c r="B153" s="161" t="s">
        <v>2664</v>
      </c>
      <c r="C153" s="163" t="s">
        <v>31</v>
      </c>
      <c r="D153" s="63"/>
      <c r="E153" s="145"/>
      <c r="F153" s="145"/>
      <c r="G153" s="160" t="str">
        <f t="shared" si="2"/>
        <v/>
      </c>
      <c r="H153" s="64"/>
      <c r="I153" s="63"/>
      <c r="J153" s="63"/>
      <c r="K153" s="68"/>
      <c r="L153" s="100" t="str">
        <f>+IF(AND(K153&gt;0,O153="Ejecución"),(K153/877802)*Tabla28[[#This Row],[% participación]],IF(AND(K153&gt;0,O153&lt;&gt;"Ejecución"),"-",""))</f>
        <v/>
      </c>
      <c r="M153" s="65"/>
      <c r="N153" s="173" t="str">
        <f t="shared" si="3"/>
        <v/>
      </c>
      <c r="O153" s="162" t="s">
        <v>1150</v>
      </c>
      <c r="P153" s="79"/>
    </row>
    <row r="154" spans="1:16" s="7" customFormat="1" ht="24.75" customHeight="1" outlineLevel="1" x14ac:dyDescent="0.25">
      <c r="A154" s="144">
        <v>41</v>
      </c>
      <c r="B154" s="161" t="s">
        <v>2664</v>
      </c>
      <c r="C154" s="163" t="s">
        <v>31</v>
      </c>
      <c r="D154" s="63"/>
      <c r="E154" s="145"/>
      <c r="F154" s="145"/>
      <c r="G154" s="160" t="str">
        <f t="shared" si="2"/>
        <v/>
      </c>
      <c r="H154" s="64"/>
      <c r="I154" s="63"/>
      <c r="J154" s="63"/>
      <c r="K154" s="68"/>
      <c r="L154" s="100" t="str">
        <f>+IF(AND(K154&gt;0,O154="Ejecución"),(K154/877802)*Tabla28[[#This Row],[% participación]],IF(AND(K154&gt;0,O154&lt;&gt;"Ejecución"),"-",""))</f>
        <v/>
      </c>
      <c r="M154" s="65"/>
      <c r="N154" s="173" t="str">
        <f t="shared" si="3"/>
        <v/>
      </c>
      <c r="O154" s="162" t="s">
        <v>1150</v>
      </c>
      <c r="P154" s="79"/>
    </row>
    <row r="155" spans="1:16" s="7" customFormat="1" ht="24.75" customHeight="1" outlineLevel="1" x14ac:dyDescent="0.25">
      <c r="A155" s="144">
        <v>42</v>
      </c>
      <c r="B155" s="161" t="s">
        <v>2664</v>
      </c>
      <c r="C155" s="163" t="s">
        <v>31</v>
      </c>
      <c r="D155" s="63"/>
      <c r="E155" s="145"/>
      <c r="F155" s="145"/>
      <c r="G155" s="160" t="str">
        <f t="shared" si="2"/>
        <v/>
      </c>
      <c r="H155" s="64"/>
      <c r="I155" s="63"/>
      <c r="J155" s="63"/>
      <c r="K155" s="68"/>
      <c r="L155" s="100" t="str">
        <f>+IF(AND(K155&gt;0,O155="Ejecución"),(K155/877802)*Tabla28[[#This Row],[% participación]],IF(AND(K155&gt;0,O155&lt;&gt;"Ejecución"),"-",""))</f>
        <v/>
      </c>
      <c r="M155" s="65"/>
      <c r="N155" s="173" t="str">
        <f t="shared" si="3"/>
        <v/>
      </c>
      <c r="O155" s="162" t="s">
        <v>1150</v>
      </c>
      <c r="P155" s="79"/>
    </row>
    <row r="156" spans="1:16" s="7" customFormat="1" ht="24" customHeight="1" outlineLevel="1" x14ac:dyDescent="0.25">
      <c r="A156" s="144">
        <v>43</v>
      </c>
      <c r="B156" s="161" t="s">
        <v>2664</v>
      </c>
      <c r="C156" s="163" t="s">
        <v>31</v>
      </c>
      <c r="D156" s="63"/>
      <c r="E156" s="145"/>
      <c r="F156" s="145"/>
      <c r="G156" s="160" t="str">
        <f t="shared" si="2"/>
        <v/>
      </c>
      <c r="H156" s="64"/>
      <c r="I156" s="63"/>
      <c r="J156" s="63"/>
      <c r="K156" s="68"/>
      <c r="L156" s="100" t="str">
        <f>+IF(AND(K156&gt;0,O156="Ejecución"),(K156/877802)*Tabla28[[#This Row],[% participación]],IF(AND(K156&gt;0,O156&lt;&gt;"Ejecución"),"-",""))</f>
        <v/>
      </c>
      <c r="M156" s="65"/>
      <c r="N156" s="173" t="str">
        <f t="shared" si="3"/>
        <v/>
      </c>
      <c r="O156" s="162" t="s">
        <v>1150</v>
      </c>
      <c r="P156" s="79"/>
    </row>
    <row r="157" spans="1:16" s="7" customFormat="1" ht="24.75" customHeight="1" outlineLevel="1" x14ac:dyDescent="0.25">
      <c r="A157" s="144">
        <v>44</v>
      </c>
      <c r="B157" s="161" t="s">
        <v>2664</v>
      </c>
      <c r="C157" s="163" t="s">
        <v>31</v>
      </c>
      <c r="D157" s="63"/>
      <c r="E157" s="145"/>
      <c r="F157" s="145"/>
      <c r="G157" s="160" t="str">
        <f t="shared" si="2"/>
        <v/>
      </c>
      <c r="H157" s="64"/>
      <c r="I157" s="63"/>
      <c r="J157" s="63"/>
      <c r="K157" s="68"/>
      <c r="L157" s="100" t="str">
        <f>+IF(AND(K157&gt;0,O157="Ejecución"),(K157/877802)*Tabla28[[#This Row],[% participación]],IF(AND(K157&gt;0,O157&lt;&gt;"Ejecución"),"-",""))</f>
        <v/>
      </c>
      <c r="M157" s="65"/>
      <c r="N157" s="173" t="str">
        <f t="shared" si="3"/>
        <v/>
      </c>
      <c r="O157" s="162" t="s">
        <v>1150</v>
      </c>
      <c r="P157" s="79"/>
    </row>
    <row r="158" spans="1:16" s="7" customFormat="1" ht="24.75" customHeight="1" outlineLevel="1" x14ac:dyDescent="0.25">
      <c r="A158" s="144">
        <v>45</v>
      </c>
      <c r="B158" s="161" t="s">
        <v>2664</v>
      </c>
      <c r="C158" s="163" t="s">
        <v>31</v>
      </c>
      <c r="D158" s="63"/>
      <c r="E158" s="145"/>
      <c r="F158" s="145"/>
      <c r="G158" s="160" t="str">
        <f t="shared" si="2"/>
        <v/>
      </c>
      <c r="H158" s="64"/>
      <c r="I158" s="63"/>
      <c r="J158" s="63"/>
      <c r="K158" s="68"/>
      <c r="L158" s="100" t="str">
        <f>+IF(AND(K158&gt;0,O158="Ejecución"),(K158/877802)*Tabla28[[#This Row],[% participación]],IF(AND(K158&gt;0,O158&lt;&gt;"Ejecución"),"-",""))</f>
        <v/>
      </c>
      <c r="M158" s="65"/>
      <c r="N158" s="173" t="str">
        <f t="shared" si="3"/>
        <v/>
      </c>
      <c r="O158" s="162" t="s">
        <v>1150</v>
      </c>
      <c r="P158" s="79"/>
    </row>
    <row r="159" spans="1:16" s="7" customFormat="1" ht="24.75" customHeight="1" outlineLevel="1" x14ac:dyDescent="0.25">
      <c r="A159" s="144">
        <v>46</v>
      </c>
      <c r="B159" s="161" t="s">
        <v>2664</v>
      </c>
      <c r="C159" s="163" t="s">
        <v>31</v>
      </c>
      <c r="D159" s="63"/>
      <c r="E159" s="145"/>
      <c r="F159" s="145"/>
      <c r="G159" s="160" t="str">
        <f t="shared" si="2"/>
        <v/>
      </c>
      <c r="H159" s="64"/>
      <c r="I159" s="63"/>
      <c r="J159" s="63"/>
      <c r="K159" s="68"/>
      <c r="L159" s="100" t="str">
        <f>+IF(AND(K159&gt;0,O159="Ejecución"),(K159/877802)*Tabla28[[#This Row],[% participación]],IF(AND(K159&gt;0,O159&lt;&gt;"Ejecución"),"-",""))</f>
        <v/>
      </c>
      <c r="M159" s="65"/>
      <c r="N159" s="173" t="str">
        <f t="shared" si="3"/>
        <v/>
      </c>
      <c r="O159" s="162" t="s">
        <v>1150</v>
      </c>
      <c r="P159" s="79"/>
    </row>
    <row r="160" spans="1:16" s="7" customFormat="1" ht="24.75" customHeight="1" outlineLevel="1" thickBot="1" x14ac:dyDescent="0.3">
      <c r="A160" s="144">
        <v>47</v>
      </c>
      <c r="B160" s="161" t="s">
        <v>2664</v>
      </c>
      <c r="C160" s="163" t="s">
        <v>31</v>
      </c>
      <c r="D160" s="63"/>
      <c r="E160" s="145"/>
      <c r="F160" s="145"/>
      <c r="G160" s="160" t="str">
        <f>IF(AND(E160&lt;&gt;"",F160&lt;&gt;""),((F160-E160)/30),"")</f>
        <v/>
      </c>
      <c r="H160" s="64"/>
      <c r="I160" s="63"/>
      <c r="J160" s="63"/>
      <c r="K160" s="68"/>
      <c r="L160" s="100" t="str">
        <f>+IF(AND(K160&gt;0,O160="Ejecución"),(K160/877802)*Tabla28[[#This Row],[% participación]],IF(AND(K160&gt;0,O160&lt;&gt;"Ejecución"),"-",""))</f>
        <v/>
      </c>
      <c r="M160" s="65"/>
      <c r="N160" s="173" t="str">
        <f t="shared" si="3"/>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2659</v>
      </c>
      <c r="B163" s="240"/>
      <c r="C163" s="240"/>
      <c r="D163" s="240"/>
      <c r="E163" s="241"/>
      <c r="F163" s="242" t="s">
        <v>2660</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2657</v>
      </c>
      <c r="C168" s="223"/>
      <c r="D168" s="223"/>
      <c r="E168" s="8"/>
      <c r="F168" s="5"/>
      <c r="H168" s="81" t="s">
        <v>2656</v>
      </c>
      <c r="I168" s="246"/>
      <c r="J168" s="247"/>
      <c r="K168" s="247"/>
      <c r="L168" s="247"/>
      <c r="M168" s="247"/>
      <c r="N168" s="247"/>
      <c r="O168" s="248"/>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2667</v>
      </c>
      <c r="B172" s="181"/>
      <c r="C172" s="181"/>
      <c r="D172" s="181"/>
      <c r="E172" s="181"/>
      <c r="F172" s="181"/>
      <c r="G172" s="181"/>
      <c r="H172" s="181"/>
      <c r="I172" s="181"/>
      <c r="J172" s="181"/>
      <c r="K172" s="181"/>
      <c r="L172" s="181"/>
      <c r="M172" s="181"/>
      <c r="N172" s="181"/>
      <c r="O172" s="182"/>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2668</v>
      </c>
      <c r="C176" s="211"/>
      <c r="D176" s="211"/>
      <c r="E176" s="211"/>
      <c r="F176" s="211"/>
      <c r="G176" s="211"/>
      <c r="H176" s="20"/>
      <c r="I176" s="218" t="s">
        <v>2674</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2668</v>
      </c>
      <c r="C179" s="221"/>
      <c r="D179" s="221"/>
      <c r="E179" s="171">
        <v>0.02</v>
      </c>
      <c r="F179" s="170">
        <v>0.01</v>
      </c>
      <c r="G179" s="165">
        <f>IF(F179&gt;0,SUM(E179+F179),"")</f>
        <v>0.03</v>
      </c>
      <c r="H179" s="5"/>
      <c r="I179" s="221" t="s">
        <v>2670</v>
      </c>
      <c r="J179" s="221"/>
      <c r="K179" s="221"/>
      <c r="L179" s="221"/>
      <c r="M179" s="172">
        <v>0.03</v>
      </c>
      <c r="O179" s="8"/>
      <c r="Q179" s="19"/>
      <c r="R179" s="159">
        <f>IF(M179&gt;0,SUM(L179+M179),"")</f>
        <v>0.03</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34756406.640000001</v>
      </c>
      <c r="F185" s="92"/>
      <c r="G185" s="93"/>
      <c r="H185" s="88"/>
      <c r="I185" s="90" t="s">
        <v>2627</v>
      </c>
      <c r="J185" s="166">
        <f>+SUM(M179:M183)</f>
        <v>0.03</v>
      </c>
      <c r="K185" s="202" t="s">
        <v>2628</v>
      </c>
      <c r="L185" s="202"/>
      <c r="M185" s="94">
        <f>+J185*(SUM(K20:K35))</f>
        <v>34756406.640000001</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42034</v>
      </c>
      <c r="D193" s="5"/>
      <c r="E193" s="126">
        <v>55</v>
      </c>
      <c r="F193" s="5"/>
      <c r="G193" s="5"/>
      <c r="H193" s="147" t="s">
        <v>2676</v>
      </c>
      <c r="J193" s="5"/>
      <c r="K193" s="127">
        <v>40922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2658</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2677</v>
      </c>
      <c r="J211" s="27" t="s">
        <v>2622</v>
      </c>
      <c r="K211" s="148" t="s">
        <v>2678</v>
      </c>
      <c r="L211" s="21"/>
      <c r="M211" s="21"/>
      <c r="N211" s="21"/>
      <c r="O211" s="8"/>
    </row>
    <row r="212" spans="1:15" x14ac:dyDescent="0.25">
      <c r="A212" s="9"/>
      <c r="B212" s="27" t="s">
        <v>2619</v>
      </c>
      <c r="C212" s="147" t="s">
        <v>2676</v>
      </c>
      <c r="D212" s="21"/>
      <c r="G212" s="27" t="s">
        <v>2621</v>
      </c>
      <c r="H212" s="148" t="s">
        <v>2679</v>
      </c>
      <c r="J212" s="27" t="s">
        <v>2623</v>
      </c>
      <c r="K212" s="147" t="s">
        <v>2680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horizontalDpi="360" verticalDpi="360"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CDI CARRIZAL</cp:lastModifiedBy>
  <cp:lastPrinted>2020-12-29T16:10:00Z</cp:lastPrinted>
  <dcterms:created xsi:type="dcterms:W3CDTF">2020-10-14T21:57:42Z</dcterms:created>
  <dcterms:modified xsi:type="dcterms:W3CDTF">2020-12-29T16:10:37Z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