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815"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<sst xmlns="http://schemas.openxmlformats.org/spreadsheetml/2006/main" count="3065" uniqueCount="2698">
  <si>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</si>
  <si>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</si>
  <si>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</si>
  <si>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</si>
  <si>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</si>
  <si>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</si>
  <si>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</si>
  <si>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</si>
  <si>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</si>
  <si>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</si>
  <si>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</si>
  <si>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</si>
  <si>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</si>
  <si>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</si>
  <si>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</si>
  <si>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</si>
  <si>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</si>
  <si>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</si>
  <si>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</si>
  <si>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</si>
  <si>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</si>
  <si>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</si>
  <si>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</si>
  <si>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</si>
  <si>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</si>
  <si>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</si>
  <si>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</si>
  <si>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</si>
  <si>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</si>
  <si>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</si>
  <si>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</si>
  <si>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</si>
  <si>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</si>
  <si>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</si>
  <si>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</si>
  <si>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</si>
  <si>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</si>
  <si>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</si>
  <si>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</si>
  <si>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</si>
  <si>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</si>
  <si>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</si>
  <si>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</si>
  <si>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</si>
  <si>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</si>
  <si>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</si>
  <si>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</si>
  <si>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</si>
  <si>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</si>
  <si>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</si>
  <si>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</si>
  <si>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</si>
  <si>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</si>
  <si>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</si>
  <si>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</si>
  <si>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</si>
  <si>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</si>
  <si>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</si>
  <si>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</si>
  <si>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</si>
  <si>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</si>
  <si>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</si>
  <si>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</si>
  <si>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</si>
  <si>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</si>
  <si>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</si>
  <si>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</si>
  <si>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</si>
  <si>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</si>
  <si>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</si>
  <si>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</si>
  <si>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</si>
  <si>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</si>
  <si>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</si>
  <si>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</si>
  <si>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</si>
  <si>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</si>
  <si>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</si>
  <si>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</si>
  <si>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</si>
  <si>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</si>
  <si>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</si>
  <si>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</si>
  <si>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</si>
  <si>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</si>
  <si>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</si>
  <si>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</si>
  <si>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</si>
  <si>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</si>
  <si>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</si>
  <si>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</si>
  <si>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</si>
  <si>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</si>
  <si>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</si>
  <si>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</si>
  <si>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</si>
  <si>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</si>
  <si>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</si>
  <si>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</si>
  <si>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</si>
  <si>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</si>
  <si>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</si>
  <si>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</si>
  <si>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</si>
  <si>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</si>
  <si>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</si>
  <si>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</si>
  <si>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</si>
  <si>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</si>
  <si>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</si>
  <si>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</si>
  <si>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</si>
  <si>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</si>
  <si>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</si>
  <si>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</si>
  <si>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</si>
  <si>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</si>
  <si>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</si>
  <si>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</si>
  <si>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</si>
  <si>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</si>
  <si>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</si>
  <si>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</si>
  <si>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</si>
  <si>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</si>
  <si>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</si>
  <si>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</si>
  <si>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</si>
  <si>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</si>
  <si>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</si>
  <si>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</si>
  <si>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</si>
  <si>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</si>
  <si>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</si>
  <si>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</si>
  <si>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</si>
  <si>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</si>
  <si>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</si>
  <si>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</si>
  <si>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</si>
  <si>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</si>
  <si>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</si>
  <si>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</si>
  <si>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</si>
  <si>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</si>
  <si>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</si>
  <si>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</si>
  <si>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</si>
  <si>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</si>
  <si>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</si>
  <si>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</si>
  <si>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</si>
  <si>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</si>
  <si>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</si>
  <si>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</si>
  <si>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</si>
  <si>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</si>
  <si>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</si>
  <si>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</si>
  <si>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</si>
  <si>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</si>
  <si>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</si>
  <si>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</si>
  <si>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</si>
  <si>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</si>
  <si>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</si>
  <si>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</si>
  <si>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</si>
  <si>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</si>
  <si>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</si>
  <si>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</si>
  <si>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</si>
  <si>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</si>
  <si>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</si>
  <si>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</si>
  <si>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</si>
  <si>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</si>
  <si>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</si>
  <si>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</si>
  <si>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</si>
  <si>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</si>
  <si>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</si>
  <si>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</si>
  <si>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</si>
  <si>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</si>
  <si>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</si>
  <si>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</si>
  <si>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</si>
  <si>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</si>
  <si>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</si>
  <si>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</si>
  <si>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</si>
  <si>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</si>
  <si>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</si>
  <si>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</si>
  <si>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</si>
  <si>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</si>
  <si>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</si>
  <si>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</si>
  <si>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</si>
  <si>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</si>
  <si>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</si>
  <si>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</si>
  <si>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</si>
  <si>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</si>
  <si>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</si>
  <si>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</si>
  <si>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</si>
  <si>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</si>
  <si>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</si>
  <si>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</si>
  <si>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</si>
  <si>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</si>
  <si>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</si>
  <si>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</si>
  <si>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</si>
  <si>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</si>
  <si>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</si>
  <si>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</si>
  <si>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</si>
  <si>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</si>
  <si>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</si>
  <si>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</si>
  <si>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</si>
  <si>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</si>
  <si>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</si>
  <si>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</si>
  <si>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</si>
  <si>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</si>
  <si>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</si>
  <si>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</si>
  <si>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</si>
  <si>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</si>
  <si>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</si>
  <si>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</si>
  <si>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</si>
  <si>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</si>
  <si>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</si>
  <si>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</si>
  <si>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</si>
  <si>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</si>
  <si>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</si>
  <si>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</si>
  <si>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</si>
  <si>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</si>
  <si>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</si>
  <si>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</si>
  <si>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</si>
  <si>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</si>
  <si>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</si>
  <si>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</si>
  <si>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</si>
  <si>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</si>
  <si>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</si>
  <si>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</si>
  <si>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</si>
  <si>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</si>
  <si>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</si>
  <si>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</si>
  <si>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</si>
  <si>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</si>
  <si>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</si>
  <si>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</si>
  <si>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</si>
  <si>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</si>
  <si>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</si>
  <si>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</si>
  <si>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</si>
  <si>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</si>
  <si>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</si>
  <si>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</si>
  <si>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</si>
  <si>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</si>
  <si>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</si>
  <si>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</si>
  <si>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</si>
  <si>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</si>
  <si>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</si>
  <si>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</si>
  <si>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</si>
  <si>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</si>
  <si>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</si>
  <si>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</si>
  <si>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</si>
  <si>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</si>
  <si>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</si>
  <si>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</si>
  <si>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</si>
  <si>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</si>
  <si>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</si>
  <si>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</si>
  <si>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</si>
  <si>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</si>
  <si>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</si>
  <si>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</si>
  <si>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</si>
  <si>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</si>
  <si>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</si>
  <si>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</si>
  <si>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</si>
  <si>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</si>
  <si>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</si>
  <si>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</si>
  <si>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</si>
  <si>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</si>
  <si>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</si>
  <si>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</si>
  <si>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</si>
  <si>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</si>
  <si>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</si>
  <si>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</si>
  <si>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</si>
  <si>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</si>
  <si>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</si>
  <si>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</si>
  <si>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</si>
  <si>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</si>
  <si>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</si>
  <si>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</si>
  <si>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</si>
  <si>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</si>
  <si>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</si>
  <si>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</si>
  <si>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</si>
  <si>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</si>
  <si>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</si>
  <si>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</si>
  <si>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</si>
  <si>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</si>
  <si>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</si>
  <si>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</si>
  <si>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</si>
  <si>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</si>
  <si>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</si>
  <si>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</si>
  <si>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</si>
  <si>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</si>
  <si>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</si>
  <si>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</si>
  <si>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</si>
  <si>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</si>
  <si>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</si>
  <si>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</si>
  <si>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</si>
  <si>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</si>
  <si>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</si>
  <si>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</si>
  <si>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</si>
  <si>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</si>
  <si>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</si>
  <si>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</si>
  <si>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</si>
  <si>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</si>
  <si>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</si>
  <si>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</si>
  <si>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</si>
  <si>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</si>
  <si>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</si>
  <si>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</si>
  <si>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</si>
  <si>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</si>
  <si>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</si>
  <si>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</si>
  <si>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</si>
  <si>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</si>
  <si>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</si>
  <si>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</si>
  <si>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</si>
  <si>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</si>
  <si>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</si>
  <si>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</si>
  <si>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</si>
  <si>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</si>
  <si>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</si>
  <si>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</si>
  <si>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</si>
  <si>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</si>
  <si>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</si>
  <si>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</si>
  <si>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</si>
  <si>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</si>
  <si>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</si>
  <si>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</si>
  <si>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</si>
  <si>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</si>
  <si>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</si>
  <si>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</si>
  <si>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</si>
  <si>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</si>
  <si>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</si>
  <si>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</si>
  <si>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</si>
  <si>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</si>
  <si>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</si>
  <si>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</si>
  <si>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</si>
  <si>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</si>
  <si>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</si>
  <si>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</si>
  <si>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</si>
  <si>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</si>
  <si>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</si>
  <si>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</si>
  <si>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</si>
  <si>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</si>
  <si>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</si>
  <si>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</si>
  <si>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</si>
  <si>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</si>
  <si>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</si>
  <si>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</si>
  <si>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</si>
  <si>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</si>
  <si>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</si>
  <si>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</si>
  <si>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</si>
  <si>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</si>
  <si>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</si>
  <si>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</si>
  <si>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</si>
  <si>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</si>
  <si>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</si>
  <si>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</si>
  <si>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</si>
  <si>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</si>
  <si>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</si>
  <si>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</si>
  <si>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</si>
  <si>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</si>
  <si>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</si>
  <si>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</si>
  <si>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</si>
  <si>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</si>
  <si>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</si>
  <si>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</si>
  <si>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</si>
  <si>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</si>
  <si>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</si>
  <si>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</si>
  <si>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</si>
  <si>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</si>
  <si>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</si>
  <si>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</si>
  <si>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</si>
  <si>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</si>
  <si>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</si>
  <si>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</si>
  <si>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</si>
  <si>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</si>
  <si>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</si>
  <si>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</si>
  <si>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</si>
  <si>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</si>
  <si>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</si>
  <si>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</si>
  <si>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</si>
  <si>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</si>
  <si>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</si>
  <si>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</si>
  <si>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</si>
  <si>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</si>
  <si>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</si>
  <si>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</si>
  <si>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</si>
  <si>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</si>
  <si>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</si>
  <si>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</si>
  <si>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</si>
  <si>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</si>
  <si>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</si>
  <si>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</si>
  <si>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</si>
  <si>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</si>
  <si>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</si>
  <si>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</si>
  <si>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</si>
  <si>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</si>
  <si>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</si>
  <si>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</si>
  <si>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</si>
  <si>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</si>
  <si>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</si>
  <si>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</si>
  <si>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</si>
  <si>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</si>
  <si>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</si>
  <si>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</si>
  <si>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</si>
  <si>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</si>
  <si>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</si>
  <si>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</si>
  <si>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</si>
  <si>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</si>
  <si>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</si>
  <si>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</si>
  <si>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</si>
  <si>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</si>
  <si>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</si>
  <si>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</si>
  <si>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</si>
  <si>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</si>
  <si>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</si>
  <si>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</si>
  <si>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</si>
  <si>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</si>
  <si>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</si>
  <si>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</si>
  <si>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</si>
  <si>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</si>
  <si>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</si>
  <si>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</si>
  <si>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</si>
  <si>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</si>
  <si>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</si>
  <si>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</si>
  <si>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</si>
  <si>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</si>
  <si>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</si>
  <si>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</si>
  <si>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</si>
  <si>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</si>
  <si>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</si>
  <si>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</si>
  <si>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</si>
  <si>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</si>
  <si>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</si>
  <si>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</si>
  <si>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</si>
  <si>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</si>
  <si>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</si>
  <si>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</si>
  <si>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</si>
  <si>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</si>
  <si>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</si>
  <si>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</si>
  <si>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</si>
  <si>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</si>
  <si>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</si>
  <si>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</si>
  <si>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</si>
  <si>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</si>
  <si>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</si>
  <si>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</si>
  <si>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</si>
  <si>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</si>
  <si>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</si>
  <si>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</si>
  <si>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</si>
  <si>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</si>
  <si>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</si>
  <si>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</si>
  <si>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</si>
  <si>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</si>
  <si>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</si>
  <si>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</si>
  <si>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</si>
  <si>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</si>
  <si>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</si>
  <si>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</si>
  <si>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</si>
  <si>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</si>
  <si>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</si>
  <si>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</si>
  <si>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</si>
  <si>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</si>
  <si>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</si>
  <si>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</si>
  <si>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</si>
  <si>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</si>
  <si>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</si>
  <si>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</si>
  <si>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</si>
  <si>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</si>
  <si>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</si>
  <si>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</si>
  <si>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</si>
  <si>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</si>
  <si>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</si>
  <si>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</si>
  <si>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</si>
  <si>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</si>
  <si>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</si>
  <si>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</si>
  <si>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</si>
  <si>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</si>
  <si>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</si>
  <si>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</si>
  <si>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</si>
  <si>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</si>
  <si>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</si>
  <si>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</si>
  <si>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</si>
  <si>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</si>
  <si>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</si>
  <si>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</si>
  <si>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</si>
  <si>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</si>
  <si>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</si>
  <si>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</si>
  <si>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</si>
  <si>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</si>
  <si>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</si>
  <si>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</si>
  <si>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</si>
  <si>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</si>
  <si>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</si>
  <si>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</si>
  <si>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</si>
  <si>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</si>
  <si>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</si>
  <si>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</si>
  <si>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</si>
  <si>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</si>
  <si>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</si>
  <si>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</si>
  <si>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</si>
  <si>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</si>
  <si>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</si>
  <si>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</si>
  <si>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</si>
  <si>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</si>
  <si>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</si>
  <si>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</si>
  <si>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</si>
  <si>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</si>
  <si>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</si>
  <si>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</si>
  <si>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</si>
  <si>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</si>
  <si>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</si>
  <si>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</si>
  <si>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</si>
  <si>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</si>
  <si>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</si>
  <si>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</si>
  <si>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</si>
  <si>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</si>
  <si>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</si>
  <si>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</si>
  <si>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</si>
  <si>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</si>
  <si>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</si>
  <si>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</si>
  <si>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</si>
  <si>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</si>
  <si>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</si>
  <si>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</si>
  <si>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</si>
  <si>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</si>
  <si>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</si>
  <si>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</si>
  <si>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</si>
  <si>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</si>
  <si>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</si>
  <si>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</si>
  <si>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</si>
  <si>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</si>
  <si>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</si>
  <si>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</si>
  <si>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</si>
  <si>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</si>
  <si>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</si>
  <si>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</si>
  <si>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</si>
  <si>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</si>
  <si>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</si>
  <si>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</si>
  <si>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</si>
  <si>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</si>
  <si>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</si>
  <si>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</si>
  <si>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</si>
  <si>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</si>
  <si>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</si>
  <si>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</si>
  <si>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</si>
  <si>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</si>
  <si>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</si>
  <si>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</si>
  <si>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</si>
  <si>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</si>
  <si>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</si>
  <si>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</si>
  <si>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</si>
  <si>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</si>
  <si>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</si>
  <si>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</si>
  <si>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</si>
  <si>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</si>
  <si>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</si>
  <si>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</si>
  <si>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</si>
  <si>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</si>
  <si>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</si>
  <si>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</si>
  <si>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</si>
  <si>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</si>
  <si>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</si>
  <si>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</si>
  <si>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</si>
  <si>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</si>
  <si>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</si>
  <si>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</si>
  <si>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</si>
  <si>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</si>
  <si>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</si>
  <si>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</si>
  <si>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</si>
  <si>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</si>
  <si>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</si>
  <si>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</si>
  <si>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</si>
  <si>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</si>
  <si>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</si>
  <si>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</si>
  <si>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</si>
  <si>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</si>
  <si>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</si>
  <si>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</si>
  <si>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</si>
  <si>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</si>
  <si>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</si>
  <si>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</si>
  <si>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</si>
  <si>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</si>
  <si>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</si>
  <si>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</si>
  <si>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</si>
  <si>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</si>
  <si>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</si>
  <si>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</si>
  <si>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</si>
  <si>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</si>
  <si>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</si>
  <si>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</si>
  <si>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</si>
  <si>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</si>
  <si>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</si>
  <si>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</si>
  <si>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</si>
  <si>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</si>
  <si>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</si>
  <si>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</si>
  <si>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</si>
  <si>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</si>
  <si>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</si>
  <si>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</si>
  <si>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</si>
  <si>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</si>
  <si>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</si>
  <si>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</si>
  <si>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</si>
  <si>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</si>
  <si>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</si>
  <si>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</si>
  <si>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</si>
  <si>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</si>
  <si>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</si>
  <si>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</si>
  <si>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</si>
  <si>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</si>
  <si>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</si>
  <si>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</si>
  <si>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</si>
  <si>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</si>
  <si>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</si>
  <si>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</si>
  <si>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</si>
  <si>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</si>
  <si>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</si>
  <si>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</si>
  <si>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</si>
  <si>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</si>
  <si>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</si>
  <si>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</si>
  <si>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</si>
  <si>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</si>
  <si>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</si>
  <si>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</si>
  <si>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</si>
  <si>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</si>
  <si>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</si>
  <si>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</si>
  <si>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</si>
  <si>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</si>
  <si>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</si>
  <si>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</si>
  <si>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</si>
  <si>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</si>
  <si>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</si>
  <si>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</si>
  <si>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</si>
  <si>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</si>
  <si>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</si>
  <si>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</si>
  <si>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</si>
  <si>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</si>
  <si>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</si>
  <si>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</si>
  <si>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</si>
  <si>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</si>
  <si>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</si>
  <si>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</si>
  <si>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</si>
  <si>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</si>
  <si>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</si>
  <si>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</si>
  <si>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</si>
  <si>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</si>
  <si>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</si>
  <si>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</si>
  <si>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</si>
  <si>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</si>
  <si>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</si>
  <si>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</si>
  <si>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</si>
  <si>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</si>
  <si>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</si>
  <si>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</si>
  <si>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</si>
  <si>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</si>
  <si>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</si>
  <si>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</si>
  <si>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</si>
  <si>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</si>
  <si>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</si>
  <si>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</si>
  <si>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</si>
  <si>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</si>
  <si>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</si>
  <si>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</si>
  <si>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</si>
  <si>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</si>
  <si>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</si>
  <si>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</si>
  <si>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</si>
  <si>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</si>
  <si>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</si>
  <si>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</si>
  <si>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</si>
  <si>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</si>
  <si>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</si>
  <si>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</si>
  <si>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</si>
  <si>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</si>
  <si>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</si>
  <si>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</si>
  <si>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</si>
  <si>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</si>
  <si>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</si>
  <si>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</si>
  <si>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</si>
  <si>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</si>
  <si>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</si>
  <si>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</si>
  <si>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</si>
  <si>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</si>
  <si>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</si>
  <si>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</si>
  <si>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</si>
  <si>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</si>
  <si>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</si>
  <si>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</si>
  <si>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</si>
  <si>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</si>
  <si>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</si>
  <si>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</si>
  <si>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</si>
  <si>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</si>
  <si>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</si>
  <si>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</si>
  <si>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</si>
  <si>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</si>
  <si>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</si>
  <si>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</si>
  <si>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</si>
  <si>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</si>
  <si>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</si>
  <si>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</si>
  <si>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</si>
  <si>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</si>
  <si>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</si>
  <si>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</si>
  <si>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</si>
  <si>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</si>
  <si>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</si>
  <si>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</si>
  <si>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</si>
  <si>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</si>
  <si>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</si>
  <si>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</si>
  <si>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</si>
  <si>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</si>
  <si>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</si>
  <si>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</si>
  <si>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</si>
  <si>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</si>
  <si>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</si>
  <si>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</si>
  <si>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</si>
  <si>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</si>
  <si>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</si>
  <si>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</si>
  <si>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</si>
  <si>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</si>
  <si>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</si>
  <si>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</si>
  <si>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</si>
  <si>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</si>
  <si>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</si>
  <si>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</si>
  <si>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</si>
  <si>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</si>
  <si>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</si>
  <si>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</si>
  <si>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</si>
  <si>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</si>
  <si>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</si>
  <si>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</si>
  <si>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</si>
  <si>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</si>
  <si>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</si>
  <si>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</si>
  <si>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</si>
  <si>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</si>
  <si>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</si>
  <si>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</si>
  <si>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</si>
  <si>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</si>
  <si>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</si>
  <si>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</si>
  <si>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</si>
  <si>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</si>
  <si>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</si>
  <si>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</si>
  <si>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</si>
  <si>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</si>
  <si>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</si>
  <si>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</si>
  <si>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</si>
  <si>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</si>
  <si>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</si>
  <si>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</si>
  <si>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</si>
  <si>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</si>
  <si>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</si>
  <si>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</si>
  <si>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</si>
  <si>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</si>
  <si>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</si>
  <si>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</si>
  <si>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</si>
  <si>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</si>
  <si>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</si>
  <si>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</si>
  <si>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</si>
  <si>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</si>
  <si>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</si>
  <si>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</si>
  <si>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</si>
  <si>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</si>
  <si>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</si>
  <si>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</si>
  <si>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</si>
  <si>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</si>
  <si>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</si>
  <si>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</si>
  <si>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</si>
  <si>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</si>
  <si>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</si>
  <si>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</si>
  <si>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</si>
  <si>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</si>
  <si>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</si>
  <si>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</si>
  <si>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</si>
  <si>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</si>
  <si>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</si>
  <si>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</si>
  <si>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</si>
  <si>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</si>
  <si>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</si>
  <si>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</si>
  <si>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</si>
  <si>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</si>
  <si>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</si>
  <si>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</si>
  <si>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</si>
  <si>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</si>
  <si>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</si>
  <si>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</si>
  <si>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</si>
  <si>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</si>
  <si>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</si>
  <si>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</si>
  <si>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</si>
  <si>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</si>
  <si>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</si>
  <si>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</si>
  <si>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</si>
  <si>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</si>
  <si>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</si>
  <si>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</si>
  <si>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</si>
  <si>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</si>
  <si>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</si>
  <si>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</si>
  <si>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</si>
  <si>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</si>
  <si>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</si>
  <si>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</si>
  <si>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</si>
  <si>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</si>
  <si>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</si>
  <si>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</si>
  <si>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</si>
  <si>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</si>
  <si>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</si>
  <si>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</si>
  <si>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</si>
  <si>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</si>
  <si>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</si>
  <si>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</si>
  <si>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</si>
  <si>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</si>
  <si>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</si>
  <si>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</si>
  <si>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</si>
  <si>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</si>
  <si>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</si>
  <si>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</si>
  <si>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</si>
  <si>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</si>
  <si>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</si>
  <si>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</si>
  <si>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</si>
  <si>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</si>
  <si>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</si>
  <si>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</si>
  <si>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</si>
  <si>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</si>
  <si>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</si>
  <si>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</si>
  <si>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</si>
  <si>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</si>
  <si>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</si>
  <si>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</si>
  <si>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</si>
  <si>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</si>
  <si>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</si>
  <si>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</si>
  <si>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</si>
  <si>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</si>
  <si>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</si>
  <si>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</si>
  <si>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</si>
  <si>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</si>
  <si>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</si>
  <si>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</si>
  <si>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</si>
  <si>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</si>
  <si>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</si>
  <si>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</si>
  <si>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</si>
  <si>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</si>
  <si>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</si>
  <si>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</si>
  <si>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</si>
  <si>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</si>
  <si>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</si>
  <si>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</si>
  <si>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</si>
  <si>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</si>
  <si>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</si>
  <si>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</si>
  <si>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</si>
  <si>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</si>
  <si>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</si>
  <si>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</si>
  <si>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</si>
  <si>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</si>
  <si>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</si>
  <si>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</si>
  <si>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</si>
  <si>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</si>
  <si>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</si>
  <si>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</si>
  <si>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</si>
  <si>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</si>
  <si>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</si>
  <si>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</si>
  <si>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</si>
  <si>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</si>
  <si>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</si>
  <si>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</si>
  <si>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</si>
  <si>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</si>
  <si>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</si>
  <si>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</si>
  <si>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</si>
  <si>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</si>
  <si>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</si>
  <si>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</si>
  <si>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</si>
  <si>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</si>
  <si>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</si>
  <si>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</si>
  <si>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</si>
  <si>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</si>
  <si>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</si>
  <si>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</si>
  <si>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</si>
  <si>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</si>
  <si>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</si>
  <si>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</si>
  <si>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</si>
  <si>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</si>
  <si>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</si>
  <si>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</si>
  <si>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</si>
  <si>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</si>
  <si>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</si>
  <si>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</si>
  <si>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</si>
  <si>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</si>
  <si>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</si>
  <si>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</si>
  <si>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</si>
  <si>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</si>
  <si>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</si>
  <si>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</si>
  <si>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</si>
  <si>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</si>
  <si>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</si>
  <si>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</si>
  <si>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</si>
  <si>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</si>
  <si>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</si>
  <si>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</si>
  <si>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</si>
  <si>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</si>
  <si>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</si>
  <si>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</si>
  <si>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</si>
  <si>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</si>
  <si>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</si>
  <si>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</si>
  <si>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</si>
  <si>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</si>
  <si>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</si>
  <si>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</si>
  <si>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</si>
  <si>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</si>
  <si>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</si>
  <si>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</si>
  <si>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</si>
  <si>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</si>
  <si>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</si>
  <si>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</si>
  <si>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</si>
  <si>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</si>
  <si>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</si>
  <si>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</si>
  <si>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</si>
  <si>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</si>
  <si>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</si>
  <si>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</si>
  <si>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</si>
  <si>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</si>
  <si>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</si>
  <si>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</si>
  <si>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</si>
  <si>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</si>
  <si>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</si>
  <si>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</si>
  <si>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</si>
  <si>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</si>
  <si>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</si>
  <si>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</si>
  <si>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</si>
  <si>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</si>
  <si>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</si>
  <si>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</si>
  <si>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</si>
  <si>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</si>
  <si>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</si>
  <si>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</si>
  <si>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</si>
  <si>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</si>
  <si>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</si>
  <si>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</si>
  <si>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</si>
  <si>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</si>
  <si>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</si>
  <si>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</si>
  <si>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</si>
  <si>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</si>
  <si>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</si>
  <si>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</si>
  <si>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</si>
  <si>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</si>
  <si>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</si>
  <si>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</si>
  <si>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</si>
  <si>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</si>
  <si>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</si>
  <si>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</si>
  <si>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</si>
  <si>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</si>
  <si>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</si>
  <si>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</si>
  <si>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</si>
  <si>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</si>
  <si>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</si>
  <si>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</si>
  <si>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</si>
  <si>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</si>
  <si>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</si>
  <si>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</si>
  <si>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</si>
  <si>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</si>
  <si>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</si>
  <si>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</si>
  <si>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</si>
  <si>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</si>
  <si>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</si>
  <si>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</si>
  <si>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</si>
  <si>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</si>
  <si>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</si>
  <si>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</si>
  <si>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</si>
  <si>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</si>
  <si>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</si>
  <si>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</si>
  <si>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</si>
  <si>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</si>
  <si>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</si>
  <si>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</si>
  <si>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</si>
  <si>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</si>
  <si>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</si>
  <si>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</si>
  <si>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</si>
  <si>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</si>
  <si>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</si>
  <si>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</si>
  <si>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</si>
  <si>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</si>
  <si>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</si>
  <si>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</si>
  <si>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</si>
  <si>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</si>
  <si>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</si>
  <si>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</si>
  <si>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</si>
  <si>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</si>
  <si>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</si>
  <si>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</si>
  <si>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</si>
  <si>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</si>
  <si>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</si>
  <si>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</si>
  <si>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</si>
  <si>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</si>
  <si>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</si>
  <si>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</si>
  <si>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</si>
  <si>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</si>
  <si>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</si>
  <si>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</si>
  <si>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</si>
  <si>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</si>
  <si>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</si>
  <si>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</si>
  <si>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</si>
  <si>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</si>
  <si>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</si>
  <si>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</si>
  <si>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</si>
  <si>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</si>
  <si>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</si>
  <si>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</si>
  <si>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</si>
  <si>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</si>
  <si>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</si>
  <si>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</si>
  <si>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</si>
  <si>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</si>
  <si>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</si>
  <si>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</si>
  <si>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</si>
  <si>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</si>
  <si>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</si>
  <si>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</si>
  <si>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</si>
  <si>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</si>
  <si>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</si>
  <si>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</si>
  <si>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</si>
  <si>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</si>
  <si>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</si>
  <si>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</si>
  <si>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</si>
  <si>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</si>
  <si>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</si>
  <si>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</si>
  <si>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</si>
  <si>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</si>
  <si>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</si>
  <si>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</si>
  <si>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</si>
  <si>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</si>
  <si>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</si>
  <si>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</si>
  <si>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</si>
  <si>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</si>
  <si>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</si>
  <si>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</si>
  <si>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</si>
  <si>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</si>
  <si>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</si>
  <si>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</si>
  <si>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</si>
  <si>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</si>
  <si>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</si>
  <si>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</si>
  <si>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</si>
  <si>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</si>
  <si>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</si>
  <si>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</si>
  <si>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</si>
  <si>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</si>
  <si>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</si>
  <si>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</si>
  <si>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</si>
  <si>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</si>
  <si>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</si>
  <si>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</si>
  <si>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</si>
  <si>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</si>
  <si>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</si>
  <si>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</si>
  <si>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</si>
  <si>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</si>
  <si>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</si>
  <si>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</si>
  <si>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</si>
  <si>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</si>
  <si>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</si>
  <si>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</si>
  <si>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</si>
  <si>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</si>
  <si>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</si>
  <si>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</si>
  <si>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</si>
  <si>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</si>
  <si>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</si>
  <si>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</si>
  <si>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</si>
  <si>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</si>
  <si>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</si>
  <si>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</si>
  <si>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</si>
  <si>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</si>
  <si>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</si>
  <si>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</si>
  <si>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</si>
  <si>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</si>
  <si>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</si>
  <si>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</si>
  <si>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</si>
  <si>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</si>
  <si>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</si>
  <si>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</si>
  <si>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</si>
  <si>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</si>
  <si>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</si>
  <si>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</si>
  <si>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</si>
  <si>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</si>
  <si>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</si>
  <si>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</si>
  <si>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</si>
  <si>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</si>
  <si>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</si>
  <si>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</si>
  <si>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</si>
  <si>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</si>
  <si>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</si>
  <si>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</si>
  <si>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</si>
  <si>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</si>
  <si>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</si>
  <si>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</si>
  <si>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</si>
  <si>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</si>
  <si>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</si>
  <si>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</si>
  <si>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</si>
  <si>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</si>
  <si>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</si>
  <si>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</si>
  <si>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</si>
  <si>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</si>
  <si>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</si>
  <si>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</si>
  <si>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</si>
  <si>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</si>
  <si>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</si>
  <si>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</si>
  <si>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</si>
  <si>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</si>
  <si>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</si>
  <si>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</si>
  <si>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</si>
  <si>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</si>
  <si>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</si>
  <si>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</si>
  <si>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</si>
  <si>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</si>
  <si>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</si>
  <si>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</si>
  <si>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</si>
  <si>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</si>
  <si>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</si>
  <si>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</si>
  <si>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</si>
  <si>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</si>
  <si>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</si>
  <si>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</si>
  <si>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</si>
  <si>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</si>
  <si>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</si>
  <si>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</si>
  <si>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</si>
  <si>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</si>
  <si>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</si>
  <si>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</si>
  <si>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</si>
  <si>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</si>
  <si>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</si>
  <si>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</si>
  <si>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</si>
  <si>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</si>
  <si>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</si>
  <si>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</si>
  <si>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</si>
  <si>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</si>
  <si>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</si>
  <si>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</si>
  <si>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</si>
  <si>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</si>
  <si>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</si>
  <si>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</si>
  <si>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</si>
  <si>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</si>
  <si>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</si>
  <si>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</si>
  <si>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</si>
  <si>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</si>
  <si>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</si>
  <si>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</si>
  <si>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</si>
  <si>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</si>
  <si>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</si>
  <si>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</si>
  <si>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</si>
  <si>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</si>
  <si>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</si>
  <si>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</si>
  <si>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</si>
  <si>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</si>
  <si>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</si>
  <si>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</si>
  <si>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</si>
  <si>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</si>
  <si>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</si>
  <si>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</si>
  <si>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</si>
  <si>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</si>
  <si>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</si>
  <si>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</si>
  <si>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</si>
  <si>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</si>
  <si>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</si>
  <si>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</si>
  <si>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</si>
  <si>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</si>
  <si>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</si>
  <si>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</si>
  <si>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</si>
  <si>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</si>
  <si>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</si>
  <si>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</si>
  <si>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</si>
  <si>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</si>
  <si>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</si>
  <si>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</si>
  <si>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</si>
  <si>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</si>
  <si>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</si>
  <si>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</si>
  <si>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</si>
  <si>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</si>
  <si>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</si>
  <si>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</si>
  <si>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</si>
  <si>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</si>
  <si>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</si>
  <si>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</si>
  <si>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</si>
  <si>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</si>
  <si>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</si>
  <si>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</si>
  <si>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</si>
  <si>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</si>
  <si>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</si>
  <si>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</si>
  <si>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</si>
  <si>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</si>
  <si>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</si>
  <si>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</si>
  <si>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</si>
  <si>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</si>
  <si>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</si>
  <si>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</si>
  <si>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</si>
  <si>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</si>
  <si>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</si>
  <si>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</si>
  <si>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</si>
  <si>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</si>
  <si>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</si>
  <si>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</si>
  <si>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</si>
  <si>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</si>
  <si>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</si>
  <si>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</si>
  <si>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</si>
  <si>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</si>
  <si>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</si>
  <si>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</si>
  <si>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</si>
  <si>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</si>
  <si>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</si>
  <si>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</si>
  <si>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</si>
  <si>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</si>
  <si>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</si>
  <si>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</si>
  <si>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</si>
  <si>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</si>
  <si>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</si>
  <si>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</si>
  <si>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</si>
  <si>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</si>
  <si>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</si>
  <si>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</si>
  <si>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</si>
  <si>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</si>
  <si>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</si>
  <si>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</si>
  <si>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</si>
  <si>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</si>
  <si>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</si>
  <si>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</si>
  <si>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</si>
  <si>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</si>
  <si>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</si>
  <si>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</si>
  <si>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</si>
  <si>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</si>
  <si>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</si>
  <si>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</si>
  <si>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</si>
  <si>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</si>
  <si>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</si>
  <si>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</si>
  <si>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</si>
  <si>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</si>
  <si>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</si>
  <si>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</si>
  <si>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</si>
  <si>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</si>
  <si>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</si>
  <si>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</si>
  <si>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</si>
  <si>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</si>
  <si>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</si>
  <si>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</si>
  <si>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</si>
  <si>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</si>
  <si>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</si>
  <si>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</si>
  <si>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</si>
  <si>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</si>
  <si>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</si>
  <si>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</si>
  <si>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</si>
  <si>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</si>
  <si>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</si>
  <si>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</si>
  <si>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</si>
  <si>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</si>
  <si>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</si>
  <si>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</si>
  <si>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</si>
  <si>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</si>
  <si>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</si>
  <si>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</si>
  <si>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</si>
  <si>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</si>
  <si>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</si>
  <si>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</si>
  <si>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</si>
  <si>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</si>
  <si>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</si>
  <si>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</si>
  <si>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</si>
  <si>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</si>
  <si>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</si>
  <si>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</si>
  <si>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</si>
  <si>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</si>
  <si>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</si>
  <si>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</si>
  <si>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</si>
  <si>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</si>
  <si>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</si>
  <si>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</si>
  <si>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</si>
  <si>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</si>
  <si>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</si>
  <si>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</si>
  <si>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</si>
  <si>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</si>
  <si>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</si>
  <si>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</si>
  <si>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</si>
  <si>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</si>
  <si>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</si>
  <si>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</si>
  <si>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</si>
  <si>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</si>
  <si>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</si>
  <si>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</si>
  <si>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</si>
  <si>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</si>
  <si>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</si>
  <si>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</si>
  <si>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</si>
  <si>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</si>
  <si>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</si>
  <si>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</si>
  <si>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</si>
  <si>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</si>
  <si>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</si>
  <si>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</si>
  <si>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</si>
  <si>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</si>
  <si>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</si>
  <si>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</si>
  <si>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</si>
  <si>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</si>
  <si>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</si>
  <si>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</si>
  <si>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</si>
  <si>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</si>
  <si>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</si>
  <si>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</si>
  <si>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</si>
  <si>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</si>
  <si>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</si>
  <si>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</si>
  <si>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</si>
  <si>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</si>
  <si>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</si>
  <si>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</si>
  <si>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</si>
  <si>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</si>
  <si>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</si>
  <si>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</si>
  <si>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</si>
  <si>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</si>
  <si>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</si>
  <si>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</si>
  <si>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</si>
  <si>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</si>
  <si>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</si>
  <si>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</si>
  <si>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</si>
  <si>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</si>
  <si>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</si>
  <si>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</si>
  <si>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</si>
  <si>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</si>
  <si>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</si>
  <si>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</si>
  <si>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</si>
  <si>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</si>
  <si>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</si>
  <si>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</si>
  <si>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</si>
  <si>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</si>
  <si>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</si>
  <si>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</si>
  <si>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</si>
  <si>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</si>
  <si>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</si>
  <si>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</si>
  <si>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</si>
  <si>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</si>
  <si>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</si>
  <si>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</si>
  <si>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</si>
  <si>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</si>
  <si>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</si>
  <si>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</si>
  <si>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</si>
  <si>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</si>
  <si>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</si>
  <si>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</si>
  <si>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</si>
  <si>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</si>
  <si>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</si>
  <si>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</si>
  <si>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</si>
  <si>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</si>
  <si>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</si>
  <si>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</si>
  <si>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</si>
  <si>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</si>
  <si>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</si>
  <si>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</si>
  <si>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</si>
  <si>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</si>
  <si>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</si>
  <si>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</si>
  <si>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</si>
  <si>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</si>
  <si>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</si>
  <si>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</si>
  <si>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</si>
  <si>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</si>
  <si>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</si>
  <si>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</si>
  <si>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</si>
  <si>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</si>
  <si>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</si>
  <si>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</si>
  <si>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</si>
  <si>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</si>
  <si>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</si>
  <si>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</si>
  <si>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</si>
  <si>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</si>
  <si>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</si>
  <si>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</si>
  <si>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</si>
  <si>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</si>
  <si>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</si>
  <si>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</si>
  <si>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</si>
  <si>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</si>
  <si>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</si>
  <si>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</si>
  <si>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</si>
  <si>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</si>
  <si>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</si>
  <si>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</si>
  <si>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</si>
  <si>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</si>
  <si>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</si>
  <si>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</si>
  <si>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</si>
  <si>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</si>
  <si>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</si>
  <si>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</si>
  <si>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</si>
  <si>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</si>
  <si>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</si>
  <si>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</si>
  <si>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</si>
  <si>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</si>
  <si>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</si>
  <si>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</si>
  <si>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</si>
  <si>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</si>
  <si>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</si>
  <si>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</si>
  <si>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</si>
  <si>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</si>
  <si>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</si>
  <si>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</si>
  <si>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</si>
  <si>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</si>
  <si>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</si>
  <si>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</si>
  <si>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</si>
  <si>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</si>
  <si>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</si>
  <si>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</si>
  <si>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</si>
  <si>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</si>
  <si>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</si>
  <si>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</si>
  <si>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</si>
  <si>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</si>
  <si>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</si>
  <si>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</si>
  <si>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</si>
  <si>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</si>
  <si>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</si>
  <si>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</si>
  <si>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</si>
  <si>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</si>
  <si>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</si>
  <si>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</si>
  <si>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</si>
  <si>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</si>
  <si>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</si>
  <si>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</si>
  <si>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</si>
  <si>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</si>
  <si>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</si>
  <si>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</si>
  <si>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</si>
  <si>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</si>
  <si>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</si>
  <si>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</si>
  <si>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</si>
  <si>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</si>
  <si>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</si>
  <si>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</si>
  <si>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</si>
  <si>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</si>
  <si>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</si>
  <si>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</si>
  <si>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</si>
  <si>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</si>
  <si>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</si>
  <si>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</si>
  <si>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</si>
  <si>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</si>
  <si>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</si>
  <si>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</si>
  <si>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</si>
  <si>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</si>
  <si>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</si>
  <si>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</si>
  <si>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</si>
  <si>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</si>
  <si>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</si>
  <si>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</si>
  <si>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</si>
  <si>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</si>
  <si>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</si>
  <si>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</si>
  <si>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</si>
  <si>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</si>
  <si>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</si>
  <si>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</si>
  <si>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</si>
  <si>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</si>
  <si>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</si>
  <si>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</si>
  <si>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</si>
  <si>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</si>
  <si>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</si>
  <si>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</si>
  <si>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</si>
  <si>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</si>
  <si>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</si>
  <si>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</si>
  <si>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</si>
  <si>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</si>
  <si>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</si>
  <si>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</si>
  <si>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</si>
  <si>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</si>
  <si>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</si>
  <si>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</si>
  <si>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</si>
  <si>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</si>
  <si>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</si>
  <si>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</si>
  <si>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</si>
  <si>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</si>
  <si>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</si>
  <si>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</si>
  <si>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</si>
  <si>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</si>
  <si>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</si>
  <si>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</si>
  <si>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</si>
  <si>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</si>
  <si>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</si>
  <si>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</si>
  <si>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</si>
  <si>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</si>
  <si>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</si>
  <si>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</si>
  <si>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</si>
  <si>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</si>
  <si>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</si>
  <si>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</si>
  <si>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</si>
  <si>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</si>
  <si>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</si>
  <si>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</si>
  <si>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</si>
  <si>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</si>
  <si>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</si>
  <si>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</si>
  <si>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</si>
  <si>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</si>
  <si>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</si>
  <si>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</si>
  <si>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</si>
  <si>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</si>
  <si>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</si>
  <si>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</si>
  <si>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</si>
  <si>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</si>
  <si>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</si>
  <si>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</si>
  <si>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</si>
  <si>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</si>
  <si>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</si>
  <si>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</si>
  <si>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</si>
  <si>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</si>
  <si>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</si>
  <si>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</si>
  <si>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</si>
  <si>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</si>
  <si>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</si>
  <si>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</si>
  <si>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</si>
  <si>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</si>
  <si>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</si>
  <si>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</si>
  <si>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</si>
  <si>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</si>
  <si>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</si>
  <si>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</si>
  <si>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</si>
  <si>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</si>
  <si>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</si>
  <si>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</si>
  <si>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</si>
  <si>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</si>
  <si>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</si>
  <si>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</si>
  <si>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</si>
  <si>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</si>
  <si>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</si>
  <si>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</si>
  <si>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</si>
  <si>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</si>
  <si>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</si>
  <si>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</si>
  <si>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</si>
  <si>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</si>
  <si>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</si>
  <si>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</si>
  <si>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</si>
  <si>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</si>
  <si>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</si>
  <si>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</si>
  <si>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</si>
  <si>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</si>
  <si>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</si>
  <si>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</si>
  <si>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</si>
  <si>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</si>
  <si>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</si>
  <si>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</si>
  <si>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</si>
  <si>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</si>
  <si>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</si>
  <si>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</si>
  <si>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</si>
  <si>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</si>
  <si>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</si>
  <si>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</si>
  <si>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</si>
  <si>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</si>
  <si>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</si>
  <si>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</si>
  <si>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</si>
  <si>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</si>
  <si>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</si>
  <si>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</si>
  <si>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</si>
  <si>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</si>
  <si>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</si>
  <si>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</si>
  <si>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</si>
  <si>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</si>
  <si>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</si>
  <si>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</si>
  <si>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</si>
  <si>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</si>
  <si>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</si>
  <si>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</si>
  <si>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</si>
  <si>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</si>
  <si>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</si>
  <si>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</si>
  <si>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</si>
  <si>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</si>
  <si>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</si>
  <si>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</si>
  <si>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</si>
  <si>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</si>
  <si>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</si>
  <si>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</si>
  <si>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</si>
  <si>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</si>
  <si>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</si>
  <si>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</si>
  <si>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</si>
  <si>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</si>
  <si>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</si>
  <si>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</si>
  <si>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</si>
  <si>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</si>
  <si>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</si>
  <si>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</si>
  <si>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</si>
  <si>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</si>
  <si>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</si>
  <si>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</si>
  <si>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</si>
  <si>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</si>
  <si>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</si>
  <si>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</si>
  <si>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</si>
  <si>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</si>
  <si>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</si>
  <si>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</si>
  <si>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</si>
  <si>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</si>
  <si>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</si>
  <si>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</si>
  <si>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</si>
  <si>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</si>
  <si>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</si>
  <si>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</si>
  <si>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</si>
  <si>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</si>
  <si>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</si>
  <si>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</si>
  <si>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</si>
  <si>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</si>
  <si>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</si>
  <si>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</si>
  <si>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</si>
  <si>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</si>
  <si>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</si>
  <si>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</si>
  <si>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</si>
  <si>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</si>
  <si>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</si>
  <si>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</si>
  <si>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</si>
  <si>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</si>
  <si>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</si>
  <si>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</si>
  <si>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</si>
  <si>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</si>
  <si>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</si>
  <si>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</si>
  <si>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</si>
  <si>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</si>
  <si>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</si>
  <si>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</si>
  <si>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</si>
  <si>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</si>
  <si>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</si>
  <si>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</si>
  <si>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</si>
  <si>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</si>
  <si>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</si>
  <si>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</si>
  <si>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</si>
  <si>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</si>
  <si>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</si>
  <si>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</si>
  <si>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</si>
  <si>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</si>
  <si>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</si>
  <si>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</si>
  <si>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</si>
  <si>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</si>
  <si>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</si>
  <si>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</si>
  <si>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</si>
  <si>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</si>
  <si>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</si>
  <si>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</si>
  <si>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</si>
  <si>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</si>
  <si>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</si>
  <si>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</si>
  <si>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</si>
  <si>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</si>
  <si>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</si>
  <si>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</si>
  <si>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</si>
  <si>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</si>
  <si>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</si>
  <si>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</si>
  <si>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</si>
  <si>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</si>
  <si>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</si>
  <si>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</si>
  <si>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</si>
  <si>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</si>
  <si>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</si>
  <si>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</si>
  <si>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</si>
  <si>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</si>
  <si>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</si>
  <si>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</si>
  <si>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</si>
  <si>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</si>
  <si>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</si>
  <si>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</si>
  <si>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</si>
  <si>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</si>
  <si>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</si>
  <si>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</si>
  <si>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</si>
  <si>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</si>
  <si>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</si>
  <si>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</si>
  <si>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</si>
  <si>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</si>
  <si>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</si>
  <si>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</si>
  <si>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</si>
  <si>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</si>
  <si>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</si>
  <si>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</si>
  <si>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</si>
  <si>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</si>
  <si>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</si>
  <si>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</si>
  <si>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</si>
  <si>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</si>
  <si>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</si>
  <si>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</si>
  <si>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</si>
  <si>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</si>
  <si>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</si>
  <si>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</si>
  <si>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</si>
  <si>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</si>
  <si>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</si>
  <si>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</si>
  <si>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</si>
  <si>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</si>
  <si>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</si>
  <si>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</si>
  <si>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</si>
  <si>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</si>
  <si>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</si>
  <si>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</si>
  <si>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</si>
  <si>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</si>
  <si>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</si>
  <si>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</si>
  <si>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</si>
  <si>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</si>
  <si>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</si>
  <si>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</si>
  <si>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</si>
  <si>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</si>
  <si>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</si>
  <si>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</si>
  <si>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</si>
  <si>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</si>
  <si>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</si>
  <si>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</si>
  <si>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</si>
  <si>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</si>
  <si>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</si>
  <si>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</si>
  <si>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</si>
  <si>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</si>
  <si>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</si>
  <si>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</si>
  <si>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</si>
  <si>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</si>
  <si>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</si>
  <si>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</si>
  <si>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</si>
  <si>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</si>
  <si>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</si>
  <si>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</si>
  <si>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</si>
  <si>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</si>
  <si>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</si>
  <si>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</si>
  <si>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</si>
  <si>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</si>
  <si>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</si>
  <si>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</si>
  <si>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</si>
  <si>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</si>
  <si>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</si>
  <si>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</si>
  <si>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</si>
  <si>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</si>
  <si>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</si>
  <si>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</si>
  <si>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</si>
  <si>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</si>
  <si>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</si>
  <si>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</si>
  <si>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</si>
  <si>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</si>
  <si>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</si>
  <si>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</si>
  <si>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</si>
  <si>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</si>
  <si>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</si>
  <si>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</si>
  <si>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</si>
  <si>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</si>
  <si>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</si>
  <si>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</si>
  <si>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</si>
  <si>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</si>
  <si>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</si>
  <si>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</si>
  <si>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</si>
  <si>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</si>
  <si>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</si>
  <si>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</si>
  <si>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</si>
  <si>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</si>
  <si>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</si>
  <si>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</si>
  <si>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</si>
  <si>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</si>
  <si>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</si>
  <si>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</si>
  <si>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</si>
  <si>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</si>
  <si>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</si>
  <si>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</si>
  <si>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</si>
  <si>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</si>
  <si>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</si>
  <si>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</si>
  <si>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</si>
  <si>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</si>
  <si>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</si>
  <si>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</si>
  <si>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</si>
  <si>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</si>
  <si>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</si>
  <si>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</si>
  <si>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</si>
  <si>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</si>
  <si>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</si>
  <si>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</si>
  <si>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</si>
  <si>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</si>
  <si>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</si>
  <si>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</si>
  <si>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</si>
  <si>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</si>
  <si>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</si>
  <si>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</si>
  <si>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</si>
  <si>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</si>
  <si>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</si>
  <si>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</si>
  <si>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</si>
  <si>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</si>
  <si>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</si>
  <si>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</si>
  <si>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</si>
  <si>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</si>
  <si>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</si>
  <si>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</si>
  <si>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</si>
  <si>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</si>
  <si>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</si>
  <si>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</si>
  <si>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</si>
  <si>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</si>
  <si>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</si>
  <si>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</si>
  <si>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</si>
  <si>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</si>
  <si>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</si>
  <si>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</si>
  <si>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</si>
  <si>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</si>
  <si>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</si>
  <si>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</si>
  <si>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</si>
  <si>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</si>
  <si>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</si>
  <si>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</si>
  <si>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</si>
  <si>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</si>
  <si>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</si>
  <si>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</si>
  <si>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</si>
  <si>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</si>
  <si>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</si>
  <si>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</si>
  <si>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</si>
  <si>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</si>
  <si>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</si>
  <si>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</si>
  <si>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</si>
  <si>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</si>
  <si>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</si>
  <si>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</si>
  <si>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</si>
  <si>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</si>
  <si>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</si>
  <si>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</si>
  <si>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</si>
  <si>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</si>
  <si>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</si>
  <si>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</si>
  <si>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</si>
  <si>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</si>
  <si>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</si>
  <si>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</si>
  <si>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</si>
  <si>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</si>
  <si>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</si>
  <si>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</si>
  <si>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</si>
  <si>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</si>
  <si>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</si>
  <si>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</si>
  <si>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</si>
  <si>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</si>
  <si>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</si>
  <si>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</si>
  <si>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</si>
  <si>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</si>
  <si>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</si>
  <si>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</si>
  <si>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</si>
  <si>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</si>
  <si>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</si>
  <si>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</si>
  <si>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</si>
  <si>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</si>
  <si>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</si>
  <si>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</si>
  <si>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</si>
  <si>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</si>
  <si>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</si>
  <si>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</si>
  <si>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</si>
  <si>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</si>
  <si>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</si>
  <si>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</si>
  <si>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</si>
  <si>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</si>
  <si>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</si>
  <si>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</si>
  <si>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</si>
  <si>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</si>
  <si>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</si>
  <si>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</si>
  <si>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</si>
  <si>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</si>
  <si>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</si>
  <si>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</si>
  <si>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</si>
  <si>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</si>
  <si>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</si>
  <si>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</si>
  <si>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</si>
  <si>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</si>
  <si>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</si>
  <si>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</si>
  <si>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</si>
  <si>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</si>
  <si>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</si>
  <si>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</si>
  <si>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</si>
  <si>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</si>
  <si>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</si>
  <si>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</si>
  <si>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</si>
  <si>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</si>
  <si>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</si>
  <si>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</si>
  <si>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</si>
  <si>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</si>
  <si>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</si>
  <si>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</si>
  <si>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</si>
  <si>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</si>
  <si>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</si>
  <si>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</si>
  <si>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</si>
  <si>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</si>
  <si>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</si>
  <si>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</si>
  <si>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</si>
  <si>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</si>
  <si>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</si>
  <si>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</si>
  <si>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</si>
  <si>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</si>
  <si>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</si>
  <si>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</si>
  <si>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</si>
  <si>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</si>
  <si>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</si>
  <si>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</si>
  <si>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</si>
  <si>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</si>
  <si>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</si>
  <si>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</si>
  <si>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</si>
  <si>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</si>
  <si>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</si>
  <si>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</si>
  <si>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</si>
  <si>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</si>
  <si>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</si>
  <si>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</si>
  <si>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</si>
  <si>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</si>
  <si>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</si>
  <si>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</si>
  <si>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</si>
  <si>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</si>
  <si>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</si>
  <si>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</si>
  <si>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</si>
  <si>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</si>
  <si>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</si>
  <si>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</si>
  <si>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</si>
  <si>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</si>
  <si>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</si>
  <si>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</si>
  <si>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</si>
  <si>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</si>
  <si>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</si>
  <si>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</si>
  <si>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</si>
  <si>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</si>
  <si>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</si>
  <si>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</si>
  <si>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</si>
  <si>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</si>
  <si>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</si>
  <si>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</si>
  <si>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</si>
  <si>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</si>
  <si>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</si>
  <si>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</si>
  <si>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</si>
  <si>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</si>
  <si>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</si>
  <si>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</si>
  <si>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</si>
  <si>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</si>
  <si>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</si>
  <si>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</si>
  <si>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</si>
  <si>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</si>
  <si>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</si>
  <si>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</si>
  <si>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</si>
  <si>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</si>
  <si>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</si>
  <si>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</si>
  <si>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</si>
  <si>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</si>
  <si>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</si>
  <si>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</si>
  <si>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</si>
  <si>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</si>
  <si>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</si>
  <si>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</si>
  <si>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</si>
  <si>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</si>
  <si>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</si>
  <si>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</si>
  <si>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</si>
  <si>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</si>
  <si>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</si>
  <si>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</si>
  <si>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</si>
  <si>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</si>
  <si>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</si>
  <si>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</si>
  <si>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</si>
  <si>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</si>
  <si>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</si>
  <si>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</si>
  <si>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</si>
  <si>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</si>
  <si>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</si>
  <si>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</si>
  <si>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</si>
  <si>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</si>
  <si>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</si>
  <si>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</si>
  <si>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</si>
  <si>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</si>
  <si>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</si>
  <si>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</si>
  <si>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</si>
  <si>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</si>
  <si>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</si>
  <si>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</si>
  <si>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</si>
  <si>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</si>
  <si>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</si>
  <si>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</si>
  <si>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</si>
  <si>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</si>
  <si>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</si>
  <si>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</si>
  <si>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</si>
  <si>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</si>
  <si>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</si>
  <si>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</si>
  <si>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</si>
  <si>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</si>
  <si>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</si>
  <si>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</si>
  <si>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</si>
  <si>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</si>
  <si>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</si>
  <si>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</si>
  <si>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</si>
  <si>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</si>
  <si>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</si>
  <si>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</si>
  <si>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</si>
  <si>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</si>
  <si>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</si>
  <si>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</si>
  <si>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</si>
  <si>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</si>
  <si>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</si>
  <si>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</si>
  <si>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</si>
  <si>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</si>
  <si>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</si>
  <si>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</si>
  <si>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</si>
  <si>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</si>
  <si>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</si>
  <si>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</si>
  <si>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</si>
  <si>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</si>
  <si>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</si>
  <si>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</si>
  <si>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</si>
  <si>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</si>
  <si>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</si>
  <si>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</si>
  <si>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</si>
  <si>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</si>
  <si>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</si>
  <si>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</si>
  <si>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</si>
  <si>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</si>
  <si>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</si>
  <si>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</si>
  <si>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</si>
  <si>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</si>
  <si>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</si>
  <si>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</si>
  <si>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</si>
  <si>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</si>
  <si>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</si>
  <si>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</si>
  <si>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</si>
  <si>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</si>
  <si>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</si>
  <si>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</si>
  <si>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</si>
  <si>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</si>
  <si>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</si>
  <si>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</si>
  <si>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</si>
  <si>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</si>
  <si>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</si>
  <si>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</si>
  <si>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</si>
  <si>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</si>
  <si>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</si>
  <si>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</si>
  <si>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</si>
  <si>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</si>
  <si>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</si>
  <si>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</si>
  <si>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</si>
  <si>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</si>
  <si>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</si>
  <si>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</si>
  <si>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</si>
  <si>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</si>
  <si>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</si>
  <si>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</si>
  <si>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</si>
  <si>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</si>
  <si>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</si>
  <si>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</si>
  <si>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</si>
  <si>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</si>
  <si>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</si>
  <si>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</si>
  <si>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</si>
  <si>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</si>
  <si>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</si>
  <si>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</si>
  <si>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</si>
  <si>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</si>
  <si>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</si>
  <si>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</si>
  <si>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</si>
  <si>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</si>
  <si>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</si>
  <si>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</si>
  <si>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</si>
  <si>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</si>
  <si>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</si>
  <si>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</si>
  <si>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</si>
  <si>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</si>
  <si>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</si>
  <si>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</si>
  <si>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</si>
  <si>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</si>
  <si>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</si>
  <si>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</si>
  <si>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</si>
  <si>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</si>
  <si>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</si>
  <si>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</si>
  <si>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</si>
  <si>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</si>
  <si>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</si>
  <si>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</si>
  <si>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</si>
  <si>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</si>
  <si>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</si>
  <si>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</si>
  <si>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</si>
  <si>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</si>
  <si>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</si>
  <si>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</si>
  <si>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</si>
  <si>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</si>
  <si>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</si>
  <si>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</si>
  <si>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</si>
  <si>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</si>
  <si>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</si>
  <si>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</si>
  <si>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</si>
  <si>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</si>
  <si>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2021-8-08001472020</t>
  </si>
  <si>
    <t>INSTITUTO COLOMBIANO BIENESTAR FAMILIAR</t>
  </si>
  <si>
    <t>280-2020</t>
  </si>
  <si>
    <t xml:space="preserve">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t>
  </si>
  <si>
    <t>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</si>
  <si>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187-2020</t>
  </si>
  <si>
    <t>573</t>
  </si>
  <si>
    <t>208</t>
  </si>
  <si>
    <t xml:space="preserve">Prestar el servicio hcb familiar, integral, fami con las directrices,  lineamientos y parametros establecidos por el icbf, en armonía con la política de estado para el desarrollo integral a la primera infancia de cero a siempre </t>
  </si>
  <si>
    <t>123</t>
  </si>
  <si>
    <t xml:space="preserve">Prestar El Servicio De Atención A Niños Y Niñas Menores De 05 Años, O Hasta Su Ingreso Al Grado De Transición Con El Fin De Promover El Desarrollo Integral De La Primera Infancia Con Calidad De Conformidad Con El Lineamientoel Manual Operativo Y Las 
Directrices Establecidas Por El Icbf En El Marco De La Política De Estado Para El Desarrollo Integral De 
</t>
  </si>
  <si>
    <t>339</t>
  </si>
  <si>
    <t xml:space="preserve">Prestar El Servicio 
De Atención A Niños Y Niñas Y Mujeres Gestantes De Acuerdo Al 
Servicio 
Contratado, En El 
 Marco  De  La 
Política De Estado 
Para El Desarrollo 
Integral A La Primera Infancia 
“De Cero A Siempre” De 
Conformidad Con Las Directrices, Lineamientos Y Parámetros 
Establecidos En El 
 Icbf  Para  Los 
Servicios: Hogares Comunitarios Para Bienestar Familiar, 
 Hogares  De 
Bienestar 
Cualificados O Integrales Y 
Hogares 
Comunitarios De Bienestar Familia, Mujer E Infancia Fami.  
</t>
  </si>
  <si>
    <t>463</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</si>
  <si>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</si>
  <si>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SERVICIO -CDI- DE CONFORMIDAD CON EL MANUEL OPERATIVO DE LA MODALIDAD INSTITUCIONAL Y LAS DIRECTRICES ESTABLECIDAS POR EL ICBF, EN ARMONIA PAR EL DESARROLLO INTEGRAL PRIMERA INFANCIA DE CERO A SIEMPRE</t>
  </si>
  <si>
    <t>4582020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</si>
  <si>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</si>
  <si>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ANDRES CASTRO FONSECA</t>
  </si>
  <si>
    <t>CALLE 48 g No 9 sur 61</t>
  </si>
  <si>
    <t>3280713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</si>
</sst>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0" zoomScale="70" zoomScaleNormal="70" zoomScaleSheetLayoutView="40" zoomScalePageLayoutView="40" workbookViewId="0">
      <selection activeCell="G184" sqref="G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2677</v>
      </c>
      <c r="D15" s="35"/>
      <c r="E15" s="35"/>
      <c r="F15" s="5"/>
      <c r="G15" s="32" t="s">
        <v>1168</v>
      </c>
      <c r="H15" s="103" t="s">
        <v>163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830510478</v>
      </c>
      <c r="C20" s="5"/>
      <c r="D20" s="73"/>
      <c r="E20" s="5"/>
      <c r="F20" s="5"/>
      <c r="G20" s="5"/>
      <c r="H20" s="243"/>
      <c r="I20" s="149" t="s">
        <v>163</v>
      </c>
      <c r="J20" s="150" t="s">
        <v>165</v>
      </c>
      <c r="K20" s="151">
        <v>2183386960</v>
      </c>
      <c r="L20" s="152"/>
      <c r="M20" s="152">
        <v>44561</v>
      </c>
      <c r="N20" s="135">
        <f>+(M20-L20)/30</f>
        <v>1485.3666666666666</v>
      </c>
      <c r="O20" s="138"/>
      <c r="U20" s="134"/>
      <c r="V20" s="105">
        <f ca="1">NOW()</f>
        <v>44194.302902777781</v>
      </c>
      <c r="W20" s="105">
        <f ca="1">NOW()</f>
        <v>44194.302902777781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FUNDACIÓN MULTIACTIVA PRODESARROLLO COMUNITARIO ONG FUNPRODEC</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2676</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2678</v>
      </c>
      <c r="C48" s="112" t="s">
        <v>31</v>
      </c>
      <c r="D48" s="110" t="s">
        <v>2679</v>
      </c>
      <c r="E48" s="145">
        <v>43922</v>
      </c>
      <c r="F48" s="145">
        <v>44165</v>
      </c>
      <c r="G48" s="160">
        <f>IF(AND(E48&lt;&gt;"",F48&lt;&gt;""),((F48-E48)/30),"")</f>
        <v>8.1</v>
      </c>
      <c r="H48" s="114" t="s">
        <v>2680</v>
      </c>
      <c r="I48" s="113" t="s">
        <v>163</v>
      </c>
      <c r="J48" s="113" t="s">
        <v>165</v>
      </c>
      <c r="K48" s="116">
        <v>362171711</v>
      </c>
      <c r="L48" s="115"/>
      <c r="M48" s="117"/>
      <c r="N48" s="115"/>
      <c r="O48" s="115"/>
      <c r="P48" s="78"/>
    </row>
    <row r="49" spans="1:16" s="6" customFormat="1" ht="24.75" customHeight="1" x14ac:dyDescent="0.25">
      <c r="A49" s="143">
        <v>2</v>
      </c>
      <c r="B49" s="122" t="s">
        <v>2678</v>
      </c>
      <c r="C49" s="112" t="s">
        <v>31</v>
      </c>
      <c r="D49" s="110" t="s">
        <v>2682</v>
      </c>
      <c r="E49" s="145">
        <v>43887</v>
      </c>
      <c r="F49" s="145">
        <v>44196</v>
      </c>
      <c r="G49" s="160">
        <f t="shared" ref="G49:G50" si="2">IF(AND(E49&lt;&gt;"",F49&lt;&gt;""),((F49-E49)/30),"")</f>
        <v>10.3</v>
      </c>
      <c r="H49" s="114" t="s">
        <v>2681</v>
      </c>
      <c r="I49" s="113" t="s">
        <v>163</v>
      </c>
      <c r="J49" s="113" t="s">
        <v>165</v>
      </c>
      <c r="K49" s="116">
        <v>488992980</v>
      </c>
      <c r="L49" s="115"/>
      <c r="M49" s="117"/>
      <c r="N49" s="115"/>
      <c r="O49" s="115"/>
      <c r="P49" s="78"/>
    </row>
    <row r="50" spans="1:16" s="6" customFormat="1" ht="24.75" customHeight="1" x14ac:dyDescent="0.25">
      <c r="A50" s="143">
        <v>3</v>
      </c>
      <c r="B50" s="122" t="s">
        <v>2678</v>
      </c>
      <c r="C50" s="112" t="s">
        <v>31</v>
      </c>
      <c r="D50" s="110" t="s">
        <v>2683</v>
      </c>
      <c r="E50" s="145">
        <v>43448</v>
      </c>
      <c r="F50" s="145">
        <v>43799</v>
      </c>
      <c r="G50" s="160">
        <f t="shared" si="2"/>
        <v>11.7</v>
      </c>
      <c r="H50" s="119" t="s">
        <v>2685</v>
      </c>
      <c r="I50" s="113" t="s">
        <v>163</v>
      </c>
      <c r="J50" s="113" t="s">
        <v>165</v>
      </c>
      <c r="K50" s="116">
        <v>394690913</v>
      </c>
      <c r="L50" s="115"/>
      <c r="M50" s="117"/>
      <c r="N50" s="115"/>
      <c r="O50" s="115"/>
      <c r="P50" s="78"/>
    </row>
    <row r="51" spans="1:16" s="6" customFormat="1" ht="24.75" customHeight="1" outlineLevel="1" x14ac:dyDescent="0.25">
      <c r="A51" s="143">
        <v>4</v>
      </c>
      <c r="B51" s="122" t="s">
        <v>2678</v>
      </c>
      <c r="C51" s="112" t="s">
        <v>31</v>
      </c>
      <c r="D51" s="110" t="s">
        <v>2684</v>
      </c>
      <c r="E51" s="145">
        <v>43497</v>
      </c>
      <c r="F51" s="145">
        <v>43822</v>
      </c>
      <c r="G51" s="160">
        <f t="shared" ref="G51:G107" si="3">IF(AND(E51&lt;&gt;"",F51&lt;&gt;""),((F51-E51)/30),"")</f>
        <v>10.833333333333334</v>
      </c>
      <c r="H51" s="114" t="s">
        <v>2692</v>
      </c>
      <c r="I51" s="113" t="s">
        <v>163</v>
      </c>
      <c r="J51" s="113" t="s">
        <v>165</v>
      </c>
      <c r="K51" s="116">
        <v>203690536</v>
      </c>
      <c r="L51" s="115"/>
      <c r="M51" s="117"/>
      <c r="N51" s="115"/>
      <c r="O51" s="115"/>
      <c r="P51" s="78"/>
    </row>
    <row r="52" spans="1:16" s="7" customFormat="1" ht="24.75" customHeight="1" outlineLevel="1" x14ac:dyDescent="0.25">
      <c r="A52" s="144">
        <v>5</v>
      </c>
      <c r="B52" s="111" t="s">
        <v>2678</v>
      </c>
      <c r="C52" s="112" t="s">
        <v>31</v>
      </c>
      <c r="D52" s="110" t="s">
        <v>2686</v>
      </c>
      <c r="E52" s="145">
        <v>43117</v>
      </c>
      <c r="F52" s="145">
        <v>43312</v>
      </c>
      <c r="G52" s="160">
        <f t="shared" si="3"/>
        <v>6.5</v>
      </c>
      <c r="H52" s="119" t="s">
        <v>2687</v>
      </c>
      <c r="I52" s="113" t="s">
        <v>163</v>
      </c>
      <c r="J52" s="113" t="s">
        <v>165</v>
      </c>
      <c r="K52" s="123">
        <v>426599315</v>
      </c>
      <c r="L52" s="115"/>
      <c r="M52" s="117"/>
      <c r="N52" s="115"/>
      <c r="O52" s="115"/>
      <c r="P52" s="79"/>
    </row>
    <row r="53" spans="1:16" s="7" customFormat="1" ht="24.75" customHeight="1" outlineLevel="1" x14ac:dyDescent="0.25">
      <c r="A53" s="144">
        <v>6</v>
      </c>
      <c r="B53" s="122" t="s">
        <v>2678</v>
      </c>
      <c r="C53" s="112" t="s">
        <v>31</v>
      </c>
      <c r="D53" s="110" t="s">
        <v>2688</v>
      </c>
      <c r="E53" s="145">
        <v>43312</v>
      </c>
      <c r="F53" s="145">
        <v>43738</v>
      </c>
      <c r="G53" s="160">
        <f t="shared" si="3"/>
        <v>14.2</v>
      </c>
      <c r="H53" s="119" t="s">
        <v>2689</v>
      </c>
      <c r="I53" s="113" t="s">
        <v>163</v>
      </c>
      <c r="J53" s="113" t="s">
        <v>165</v>
      </c>
      <c r="K53" s="123">
        <v>286797800</v>
      </c>
      <c r="L53" s="115"/>
      <c r="M53" s="117"/>
      <c r="N53" s="115"/>
      <c r="O53" s="115"/>
      <c r="P53" s="79"/>
    </row>
    <row r="54" spans="1:16" s="7" customFormat="1" ht="24.75" customHeight="1" outlineLevel="1" x14ac:dyDescent="0.25">
      <c r="A54" s="144">
        <v>7</v>
      </c>
      <c r="B54" s="122" t="s">
        <v>2678</v>
      </c>
      <c r="C54" s="112" t="s">
        <v>31</v>
      </c>
      <c r="D54" s="110" t="s">
        <v>2690</v>
      </c>
      <c r="E54" s="145">
        <v>43403</v>
      </c>
      <c r="F54" s="145">
        <v>43439</v>
      </c>
      <c r="G54" s="160">
        <f t="shared" si="3"/>
        <v>1.2</v>
      </c>
      <c r="H54" s="119" t="s">
        <v>2691</v>
      </c>
      <c r="I54" s="113" t="s">
        <v>163</v>
      </c>
      <c r="J54" s="113" t="s">
        <v>165</v>
      </c>
      <c r="K54" s="123">
        <v>23602400</v>
      </c>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2693</v>
      </c>
      <c r="E114" s="145">
        <v>44166</v>
      </c>
      <c r="F114" s="145">
        <v>44773</v>
      </c>
      <c r="G114" s="160">
        <f>IF(AND(E114&lt;&gt;"",F114&lt;&gt;""),((F114-E114)/30),"")</f>
        <v>20.233333333333334</v>
      </c>
      <c r="H114" s="122" t="s">
        <v>2694</v>
      </c>
      <c r="I114" s="121" t="s">
        <v>163</v>
      </c>
      <c r="J114" s="121" t="s">
        <v>165</v>
      </c>
      <c r="K114" s="123">
        <v>728547241</v>
      </c>
      <c r="L114" s="100" t="e">
        <f>+IF(AND(K114&gt;0,O114="Ejecución"),(K114/877802)*Tabla28[[#This Row],[% participación]],IF(AND(K114&gt;0,O114&lt;&gt;"Ejecución"),"-",""))</f>
        <v>#VALUE!</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0.05</v>
      </c>
      <c r="G179" s="165">
        <f>IF(F179&gt;0,SUM(E179+F179),"")</f>
        <v>7.0000000000000007E-2</v>
      </c>
      <c r="H179" s="5"/>
      <c r="I179" s="191" t="s">
        <v>2670</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7.0000000000000007E-2</v>
      </c>
      <c r="D185" s="91" t="s">
        <v>2628</v>
      </c>
      <c r="E185" s="94">
        <f>+(C185*SUM(K20:K35))</f>
        <v>152837087.20000002</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41969</v>
      </c>
      <c r="D193" s="5"/>
      <c r="E193" s="126">
        <v>1970</v>
      </c>
      <c r="F193" s="5"/>
      <c r="G193" s="5"/>
      <c r="H193" s="147" t="s">
        <v>2695</v>
      </c>
      <c r="J193" s="5"/>
      <c r="K193" s="127">
        <v>40929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2696</v>
      </c>
      <c r="J211" s="27" t="s">
        <v>2622</v>
      </c>
      <c r="K211" s="148"/>
      <c r="L211" s="21"/>
      <c r="M211" s="21"/>
      <c r="N211" s="21"/>
      <c r="O211" s="8"/>
    </row>
    <row r="212" spans="1:15" x14ac:dyDescent="0.25">
      <c r="A212" s="9"/>
      <c r="B212" s="27" t="s">
        <v>2619</v>
      </c>
      <c r="C212" s="147" t="s">
        <v>2695</v>
      </c>
      <c r="D212" s="21"/>
      <c r="G212" s="27" t="s">
        <v>2621</v>
      </c>
      <c r="H212" s="148" t="s">
        <v>2697</v>
      </c>
      <c r="J212" s="27" t="s">
        <v>2623</v>
      </c>
      <c r="K212" s="147"/>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purl.org/dc/dcmitype/"/>
    <ds:schemaRef ds:uri="a65d333d-5b59-4810-bc94-b80d9325abbc"/>
    <ds:schemaRef ds:uri="http://purl.org/dc/elements/1.1/"/>
    <ds:schemaRef ds:uri="http://schemas.microsoft.com/office/2006/metadata/properties"/>
    <ds:schemaRef ds:uri="4fb10211-09fb-4e80-9f0b-184718d5d98c"/>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PC1</cp:lastModifiedBy>
  <cp:lastPrinted>2020-12-29T12:16:36Z</cp:lastPrinted>
  <dcterms:created xsi:type="dcterms:W3CDTF">2020-10-14T21:57:42Z</dcterms:created>
  <dcterms:modified xsi:type="dcterms:W3CDTF">2020-12-29T12:16:42Z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