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arlos Orta\Desktop\CDI\2021-70-1000172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<sst xmlns="http://schemas.openxmlformats.org/spreadsheetml/2006/main" count="3145" uniqueCount="2722">
  <si>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</si>
  <si>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</si>
  <si>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</si>
  <si>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</si>
  <si>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</si>
  <si>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</si>
  <si>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</si>
  <si>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</si>
  <si>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</si>
  <si>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</si>
  <si>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</si>
  <si>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</si>
  <si>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</si>
  <si>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</si>
  <si>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</si>
  <si>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</si>
  <si>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</si>
  <si>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</si>
  <si>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</si>
  <si>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</si>
  <si>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</si>
  <si>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</si>
  <si>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</si>
  <si>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</si>
  <si>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</si>
  <si>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</si>
  <si>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</si>
  <si>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</si>
  <si>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</si>
  <si>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</si>
  <si>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</si>
  <si>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</si>
  <si>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</si>
  <si>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</si>
  <si>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</si>
  <si>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</si>
  <si>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</si>
  <si>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</si>
  <si>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</si>
  <si>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</si>
  <si>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</si>
  <si>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</si>
  <si>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</si>
  <si>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</si>
  <si>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</si>
  <si>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</si>
  <si>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</si>
  <si>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</si>
  <si>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</si>
  <si>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</si>
  <si>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</si>
  <si>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</si>
  <si>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</si>
  <si>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</si>
  <si>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</si>
  <si>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</si>
  <si>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</si>
  <si>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</si>
  <si>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</si>
  <si>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</si>
  <si>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</si>
  <si>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</si>
  <si>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</si>
  <si>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</si>
  <si>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</si>
  <si>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</si>
  <si>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</si>
  <si>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</si>
  <si>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</si>
  <si>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</si>
  <si>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</si>
  <si>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</si>
  <si>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</si>
  <si>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</si>
  <si>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</si>
  <si>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</si>
  <si>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</si>
  <si>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</si>
  <si>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</si>
  <si>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</si>
  <si>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</si>
  <si>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</si>
  <si>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</si>
  <si>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</si>
  <si>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</si>
  <si>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</si>
  <si>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</si>
  <si>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</si>
  <si>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</si>
  <si>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</si>
  <si>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</si>
  <si>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</si>
  <si>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</si>
  <si>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</si>
  <si>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</si>
  <si>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</si>
  <si>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</si>
  <si>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</si>
  <si>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</si>
  <si>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</si>
  <si>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</si>
  <si>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</si>
  <si>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</si>
  <si>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</si>
  <si>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</si>
  <si>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</si>
  <si>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</si>
  <si>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</si>
  <si>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</si>
  <si>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</si>
  <si>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</si>
  <si>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</si>
  <si>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</si>
  <si>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</si>
  <si>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</si>
  <si>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</si>
  <si>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</si>
  <si>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</si>
  <si>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</si>
  <si>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</si>
  <si>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</si>
  <si>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</si>
  <si>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</si>
  <si>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</si>
  <si>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</si>
  <si>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</si>
  <si>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</si>
  <si>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</si>
  <si>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</si>
  <si>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</si>
  <si>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</si>
  <si>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</si>
  <si>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</si>
  <si>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</si>
  <si>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</si>
  <si>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</si>
  <si>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</si>
  <si>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</si>
  <si>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</si>
  <si>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</si>
  <si>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</si>
  <si>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</si>
  <si>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</si>
  <si>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</si>
  <si>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</si>
  <si>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</si>
  <si>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</si>
  <si>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</si>
  <si>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</si>
  <si>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</si>
  <si>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</si>
  <si>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</si>
  <si>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</si>
  <si>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</si>
  <si>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</si>
  <si>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</si>
  <si>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</si>
  <si>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</si>
  <si>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</si>
  <si>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</si>
  <si>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</si>
  <si>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</si>
  <si>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</si>
  <si>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</si>
  <si>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</si>
  <si>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</si>
  <si>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</si>
  <si>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</si>
  <si>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</si>
  <si>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</si>
  <si>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</si>
  <si>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</si>
  <si>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</si>
  <si>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</si>
  <si>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</si>
  <si>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</si>
  <si>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</si>
  <si>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</si>
  <si>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</si>
  <si>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</si>
  <si>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</si>
  <si>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</si>
  <si>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</si>
  <si>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</si>
  <si>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</si>
  <si>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</si>
  <si>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</si>
  <si>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</si>
  <si>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</si>
  <si>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</si>
  <si>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</si>
  <si>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</si>
  <si>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</si>
  <si>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</si>
  <si>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</si>
  <si>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</si>
  <si>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</si>
  <si>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</si>
  <si>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</si>
  <si>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</si>
  <si>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</si>
  <si>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</si>
  <si>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</si>
  <si>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</si>
  <si>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</si>
  <si>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</si>
  <si>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</si>
  <si>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</si>
  <si>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</si>
  <si>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</si>
  <si>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</si>
  <si>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</si>
  <si>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</si>
  <si>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</si>
  <si>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</si>
  <si>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</si>
  <si>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</si>
  <si>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</si>
  <si>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</si>
  <si>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</si>
  <si>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</si>
  <si>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</si>
  <si>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</si>
  <si>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</si>
  <si>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</si>
  <si>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</si>
  <si>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</si>
  <si>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</si>
  <si>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</si>
  <si>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</si>
  <si>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</si>
  <si>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</si>
  <si>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</si>
  <si>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</si>
  <si>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</si>
  <si>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</si>
  <si>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</si>
  <si>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</si>
  <si>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</si>
  <si>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</si>
  <si>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</si>
  <si>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</si>
  <si>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</si>
  <si>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</si>
  <si>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</si>
  <si>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</si>
  <si>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</si>
  <si>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</si>
  <si>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</si>
  <si>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</si>
  <si>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</si>
  <si>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</si>
  <si>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</si>
  <si>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</si>
  <si>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</si>
  <si>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</si>
  <si>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</si>
  <si>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</si>
  <si>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</si>
  <si>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</si>
  <si>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</si>
  <si>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</si>
  <si>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</si>
  <si>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</si>
  <si>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</si>
  <si>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</si>
  <si>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</si>
  <si>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</si>
  <si>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</si>
  <si>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</si>
  <si>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</si>
  <si>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</si>
  <si>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</si>
  <si>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</si>
  <si>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</si>
  <si>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</si>
  <si>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</si>
  <si>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</si>
  <si>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</si>
  <si>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</si>
  <si>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</si>
  <si>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</si>
  <si>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</si>
  <si>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</si>
  <si>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</si>
  <si>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</si>
  <si>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</si>
  <si>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</si>
  <si>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</si>
  <si>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</si>
  <si>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</si>
  <si>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</si>
  <si>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</si>
  <si>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</si>
  <si>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</si>
  <si>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</si>
  <si>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</si>
  <si>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</si>
  <si>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</si>
  <si>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</si>
  <si>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</si>
  <si>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</si>
  <si>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</si>
  <si>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</si>
  <si>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</si>
  <si>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</si>
  <si>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</si>
  <si>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</si>
  <si>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</si>
  <si>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</si>
  <si>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</si>
  <si>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</si>
  <si>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</si>
  <si>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</si>
  <si>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</si>
  <si>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</si>
  <si>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</si>
  <si>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</si>
  <si>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</si>
  <si>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</si>
  <si>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</si>
  <si>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</si>
  <si>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</si>
  <si>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</si>
  <si>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</si>
  <si>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</si>
  <si>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</si>
  <si>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</si>
  <si>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</si>
  <si>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</si>
  <si>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</si>
  <si>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</si>
  <si>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</si>
  <si>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</si>
  <si>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</si>
  <si>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</si>
  <si>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</si>
  <si>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</si>
  <si>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</si>
  <si>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</si>
  <si>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</si>
  <si>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</si>
  <si>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</si>
  <si>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</si>
  <si>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</si>
  <si>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</si>
  <si>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</si>
  <si>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</si>
  <si>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</si>
  <si>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</si>
  <si>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</si>
  <si>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</si>
  <si>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</si>
  <si>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</si>
  <si>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</si>
  <si>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</si>
  <si>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</si>
  <si>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</si>
  <si>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</si>
  <si>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</si>
  <si>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</si>
  <si>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</si>
  <si>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</si>
  <si>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</si>
  <si>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</si>
  <si>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</si>
  <si>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</si>
  <si>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</si>
  <si>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</si>
  <si>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</si>
  <si>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</si>
  <si>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</si>
  <si>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</si>
  <si>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</si>
  <si>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</si>
  <si>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</si>
  <si>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</si>
  <si>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</si>
  <si>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</si>
  <si>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</si>
  <si>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</si>
  <si>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</si>
  <si>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</si>
  <si>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</si>
  <si>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</si>
  <si>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</si>
  <si>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</si>
  <si>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</si>
  <si>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</si>
  <si>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</si>
  <si>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</si>
  <si>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</si>
  <si>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</si>
  <si>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</si>
  <si>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</si>
  <si>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</si>
  <si>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</si>
  <si>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</si>
  <si>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</si>
  <si>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</si>
  <si>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</si>
  <si>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</si>
  <si>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</si>
  <si>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</si>
  <si>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</si>
  <si>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</si>
  <si>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</si>
  <si>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</si>
  <si>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</si>
  <si>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</si>
  <si>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</si>
  <si>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</si>
  <si>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</si>
  <si>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</si>
  <si>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</si>
  <si>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</si>
  <si>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</si>
  <si>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</si>
  <si>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</si>
  <si>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</si>
  <si>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</si>
  <si>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</si>
  <si>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</si>
  <si>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</si>
  <si>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</si>
  <si>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</si>
  <si>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</si>
  <si>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</si>
  <si>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</si>
  <si>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</si>
  <si>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</si>
  <si>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</si>
  <si>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</si>
  <si>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</si>
  <si>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</si>
  <si>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</si>
  <si>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</si>
  <si>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</si>
  <si>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</si>
  <si>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</si>
  <si>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</si>
  <si>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</si>
  <si>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</si>
  <si>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</si>
  <si>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</si>
  <si>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</si>
  <si>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</si>
  <si>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</si>
  <si>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</si>
  <si>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</si>
  <si>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</si>
  <si>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</si>
  <si>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</si>
  <si>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</si>
  <si>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</si>
  <si>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</si>
  <si>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</si>
  <si>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</si>
  <si>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</si>
  <si>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</si>
  <si>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</si>
  <si>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</si>
  <si>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</si>
  <si>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</si>
  <si>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</si>
  <si>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</si>
  <si>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</si>
  <si>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</si>
  <si>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</si>
  <si>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</si>
  <si>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</si>
  <si>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</si>
  <si>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</si>
  <si>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</si>
  <si>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</si>
  <si>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</si>
  <si>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</si>
  <si>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</si>
  <si>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</si>
  <si>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</si>
  <si>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</si>
  <si>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</si>
  <si>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</si>
  <si>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</si>
  <si>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</si>
  <si>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</si>
  <si>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</si>
  <si>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</si>
  <si>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</si>
  <si>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</si>
  <si>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</si>
  <si>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</si>
  <si>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</si>
  <si>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</si>
  <si>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</si>
  <si>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</si>
  <si>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</si>
  <si>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</si>
  <si>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</si>
  <si>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</si>
  <si>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</si>
  <si>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</si>
  <si>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</si>
  <si>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</si>
  <si>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</si>
  <si>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</si>
  <si>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</si>
  <si>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</si>
  <si>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</si>
  <si>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</si>
  <si>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</si>
  <si>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</si>
  <si>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</si>
  <si>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</si>
  <si>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</si>
  <si>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</si>
  <si>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</si>
  <si>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</si>
  <si>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</si>
  <si>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</si>
  <si>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</si>
  <si>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</si>
  <si>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</si>
  <si>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</si>
  <si>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</si>
  <si>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</si>
  <si>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</si>
  <si>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</si>
  <si>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</si>
  <si>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</si>
  <si>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</si>
  <si>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</si>
  <si>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</si>
  <si>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</si>
  <si>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</si>
  <si>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</si>
  <si>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</si>
  <si>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</si>
  <si>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</si>
  <si>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</si>
  <si>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</si>
  <si>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</si>
  <si>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</si>
  <si>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</si>
  <si>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</si>
  <si>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</si>
  <si>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</si>
  <si>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</si>
  <si>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</si>
  <si>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</si>
  <si>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</si>
  <si>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</si>
  <si>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</si>
  <si>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</si>
  <si>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</si>
  <si>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</si>
  <si>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</si>
  <si>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</si>
  <si>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</si>
  <si>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</si>
  <si>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</si>
  <si>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</si>
  <si>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</si>
  <si>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</si>
  <si>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</si>
  <si>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</si>
  <si>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</si>
  <si>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</si>
  <si>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</si>
  <si>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</si>
  <si>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</si>
  <si>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</si>
  <si>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</si>
  <si>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</si>
  <si>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</si>
  <si>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</si>
  <si>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</si>
  <si>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</si>
  <si>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</si>
  <si>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</si>
  <si>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</si>
  <si>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</si>
  <si>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</si>
  <si>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</si>
  <si>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</si>
  <si>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</si>
  <si>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</si>
  <si>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</si>
  <si>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</si>
  <si>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</si>
  <si>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</si>
  <si>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</si>
  <si>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</si>
  <si>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</si>
  <si>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</si>
  <si>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</si>
  <si>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</si>
  <si>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</si>
  <si>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</si>
  <si>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</si>
  <si>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</si>
  <si>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</si>
  <si>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</si>
  <si>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</si>
  <si>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</si>
  <si>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</si>
  <si>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</si>
  <si>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</si>
  <si>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</si>
  <si>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</si>
  <si>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</si>
  <si>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</si>
  <si>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</si>
  <si>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</si>
  <si>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</si>
  <si>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</si>
  <si>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</si>
  <si>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</si>
  <si>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</si>
  <si>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</si>
  <si>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</si>
  <si>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</si>
  <si>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</si>
  <si>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</si>
  <si>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</si>
  <si>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</si>
  <si>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</si>
  <si>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</si>
  <si>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</si>
  <si>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</si>
  <si>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</si>
  <si>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</si>
  <si>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</si>
  <si>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</si>
  <si>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</si>
  <si>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</si>
  <si>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</si>
  <si>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</si>
  <si>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</si>
  <si>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</si>
  <si>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</si>
  <si>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</si>
  <si>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</si>
  <si>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</si>
  <si>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</si>
  <si>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</si>
  <si>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</si>
  <si>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</si>
  <si>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</si>
  <si>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</si>
  <si>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</si>
  <si>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</si>
  <si>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</si>
  <si>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</si>
  <si>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</si>
  <si>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</si>
  <si>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</si>
  <si>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</si>
  <si>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</si>
  <si>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</si>
  <si>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</si>
  <si>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</si>
  <si>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</si>
  <si>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</si>
  <si>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</si>
  <si>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</si>
  <si>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</si>
  <si>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</si>
  <si>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</si>
  <si>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</si>
  <si>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</si>
  <si>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</si>
  <si>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</si>
  <si>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</si>
  <si>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</si>
  <si>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</si>
  <si>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</si>
  <si>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</si>
  <si>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</si>
  <si>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</si>
  <si>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</si>
  <si>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</si>
  <si>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</si>
  <si>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</si>
  <si>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</si>
  <si>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</si>
  <si>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</si>
  <si>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</si>
  <si>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</si>
  <si>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</si>
  <si>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</si>
  <si>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</si>
  <si>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</si>
  <si>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</si>
  <si>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</si>
  <si>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</si>
  <si>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</si>
  <si>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</si>
  <si>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</si>
  <si>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</si>
  <si>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</si>
  <si>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</si>
  <si>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</si>
  <si>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</si>
  <si>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</si>
  <si>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</si>
  <si>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</si>
  <si>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</si>
  <si>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</si>
  <si>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</si>
  <si>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</si>
  <si>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</si>
  <si>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</si>
  <si>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</si>
  <si>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</si>
  <si>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</si>
  <si>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</si>
  <si>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</si>
  <si>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</si>
  <si>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</si>
  <si>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</si>
  <si>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</si>
  <si>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</si>
  <si>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</si>
  <si>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</si>
  <si>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</si>
  <si>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</si>
  <si>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</si>
  <si>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</si>
  <si>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</si>
  <si>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</si>
  <si>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</si>
  <si>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</si>
  <si>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</si>
  <si>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</si>
  <si>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</si>
  <si>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</si>
  <si>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</si>
  <si>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</si>
  <si>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</si>
  <si>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</si>
  <si>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</si>
  <si>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</si>
  <si>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</si>
  <si>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</si>
  <si>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</si>
  <si>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</si>
  <si>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</si>
  <si>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</si>
  <si>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</si>
  <si>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</si>
  <si>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</si>
  <si>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</si>
  <si>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</si>
  <si>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</si>
  <si>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</si>
  <si>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</si>
  <si>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</si>
  <si>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</si>
  <si>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</si>
  <si>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</si>
  <si>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</si>
  <si>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</si>
  <si>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</si>
  <si>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</si>
  <si>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</si>
  <si>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</si>
  <si>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</si>
  <si>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</si>
  <si>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</si>
  <si>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</si>
  <si>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</si>
  <si>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</si>
  <si>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</si>
  <si>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</si>
  <si>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</si>
  <si>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</si>
  <si>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</si>
  <si>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</si>
  <si>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</si>
  <si>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</si>
  <si>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</si>
  <si>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</si>
  <si>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</si>
  <si>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</si>
  <si>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</si>
  <si>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</si>
  <si>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</si>
  <si>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</si>
  <si>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</si>
  <si>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</si>
  <si>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</si>
  <si>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</si>
  <si>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</si>
  <si>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</si>
  <si>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</si>
  <si>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</si>
  <si>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</si>
  <si>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</si>
  <si>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</si>
  <si>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</si>
  <si>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</si>
  <si>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</si>
  <si>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</si>
  <si>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</si>
  <si>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</si>
  <si>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</si>
  <si>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</si>
  <si>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</si>
  <si>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</si>
  <si>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</si>
  <si>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</si>
  <si>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</si>
  <si>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</si>
  <si>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</si>
  <si>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</si>
  <si>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</si>
  <si>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</si>
  <si>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</si>
  <si>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</si>
  <si>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</si>
  <si>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</si>
  <si>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</si>
  <si>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</si>
  <si>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</si>
  <si>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</si>
  <si>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</si>
  <si>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</si>
  <si>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</si>
  <si>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</si>
  <si>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</si>
  <si>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</si>
  <si>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</si>
  <si>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</si>
  <si>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</si>
  <si>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</si>
  <si>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</si>
  <si>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</si>
  <si>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</si>
  <si>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</si>
  <si>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</si>
  <si>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</si>
  <si>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</si>
  <si>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</si>
  <si>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</si>
  <si>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</si>
  <si>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</si>
  <si>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</si>
  <si>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</si>
  <si>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</si>
  <si>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</si>
  <si>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</si>
  <si>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</si>
  <si>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</si>
  <si>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</si>
  <si>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</si>
  <si>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</si>
  <si>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</si>
  <si>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</si>
  <si>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</si>
  <si>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</si>
  <si>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</si>
  <si>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</si>
  <si>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</si>
  <si>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</si>
  <si>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</si>
  <si>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</si>
  <si>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</si>
  <si>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</si>
  <si>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</si>
  <si>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</si>
  <si>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</si>
  <si>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</si>
  <si>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</si>
  <si>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</si>
  <si>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</si>
  <si>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</si>
  <si>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</si>
  <si>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</si>
  <si>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</si>
  <si>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</si>
  <si>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</si>
  <si>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</si>
  <si>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</si>
  <si>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</si>
  <si>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</si>
  <si>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</si>
  <si>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</si>
  <si>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</si>
  <si>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</si>
  <si>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</si>
  <si>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</si>
  <si>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</si>
  <si>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</si>
  <si>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</si>
  <si>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</si>
  <si>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</si>
  <si>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</si>
  <si>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</si>
  <si>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</si>
  <si>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</si>
  <si>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</si>
  <si>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</si>
  <si>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</si>
  <si>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</si>
  <si>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</si>
  <si>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</si>
  <si>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</si>
  <si>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</si>
  <si>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</si>
  <si>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</si>
  <si>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</si>
  <si>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</si>
  <si>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</si>
  <si>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</si>
  <si>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</si>
  <si>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</si>
  <si>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</si>
  <si>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</si>
  <si>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</si>
  <si>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</si>
  <si>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</si>
  <si>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</si>
  <si>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</si>
  <si>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</si>
  <si>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</si>
  <si>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</si>
  <si>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</si>
  <si>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</si>
  <si>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</si>
  <si>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</si>
  <si>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</si>
  <si>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</si>
  <si>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</si>
  <si>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</si>
  <si>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</si>
  <si>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</si>
  <si>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</si>
  <si>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</si>
  <si>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</si>
  <si>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</si>
  <si>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</si>
  <si>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</si>
  <si>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</si>
  <si>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</si>
  <si>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</si>
  <si>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</si>
  <si>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</si>
  <si>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</si>
  <si>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</si>
  <si>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</si>
  <si>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</si>
  <si>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</si>
  <si>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</si>
  <si>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</si>
  <si>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</si>
  <si>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</si>
  <si>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</si>
  <si>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</si>
  <si>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</si>
  <si>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</si>
  <si>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</si>
  <si>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</si>
  <si>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</si>
  <si>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</si>
  <si>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</si>
  <si>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</si>
  <si>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</si>
  <si>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</si>
  <si>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</si>
  <si>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</si>
  <si>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</si>
  <si>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</si>
  <si>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</si>
  <si>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</si>
  <si>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</si>
  <si>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</si>
  <si>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</si>
  <si>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</si>
  <si>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</si>
  <si>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</si>
  <si>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</si>
  <si>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</si>
  <si>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</si>
  <si>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</si>
  <si>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</si>
  <si>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</si>
  <si>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</si>
  <si>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</si>
  <si>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</si>
  <si>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</si>
  <si>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</si>
  <si>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</si>
  <si>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</si>
  <si>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</si>
  <si>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</si>
  <si>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</si>
  <si>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</si>
  <si>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</si>
  <si>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</si>
  <si>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</si>
  <si>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</si>
  <si>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</si>
  <si>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</si>
  <si>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</si>
  <si>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</si>
  <si>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</si>
  <si>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</si>
  <si>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</si>
  <si>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</si>
  <si>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</si>
  <si>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</si>
  <si>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</si>
  <si>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</si>
  <si>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</si>
  <si>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</si>
  <si>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</si>
  <si>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</si>
  <si>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</si>
  <si>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</si>
  <si>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</si>
  <si>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</si>
  <si>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</si>
  <si>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</si>
  <si>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</si>
  <si>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</si>
  <si>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</si>
  <si>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</si>
  <si>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</si>
  <si>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</si>
  <si>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</si>
  <si>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</si>
  <si>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</si>
  <si>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</si>
  <si>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</si>
  <si>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</si>
  <si>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</si>
  <si>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</si>
  <si>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</si>
  <si>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</si>
  <si>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</si>
  <si>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</si>
  <si>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</si>
  <si>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</si>
  <si>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</si>
  <si>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</si>
  <si>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</si>
  <si>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</si>
  <si>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</si>
  <si>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</si>
  <si>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</si>
  <si>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</si>
  <si>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</si>
  <si>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</si>
  <si>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</si>
  <si>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</si>
  <si>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</si>
  <si>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</si>
  <si>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</si>
  <si>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</si>
  <si>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</si>
  <si>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</si>
  <si>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</si>
  <si>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</si>
  <si>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</si>
  <si>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</si>
  <si>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</si>
  <si>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</si>
  <si>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</si>
  <si>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</si>
  <si>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</si>
  <si>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</si>
  <si>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</si>
  <si>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</si>
  <si>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</si>
  <si>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</si>
  <si>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</si>
  <si>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</si>
  <si>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</si>
  <si>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</si>
  <si>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</si>
  <si>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</si>
  <si>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</si>
  <si>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</si>
  <si>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</si>
  <si>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</si>
  <si>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</si>
  <si>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</si>
  <si>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</si>
  <si>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</si>
  <si>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</si>
  <si>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</si>
  <si>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</si>
  <si>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</si>
  <si>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</si>
  <si>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</si>
  <si>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</si>
  <si>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</si>
  <si>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</si>
  <si>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</si>
  <si>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</si>
  <si>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</si>
  <si>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</si>
  <si>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</si>
  <si>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</si>
  <si>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</si>
  <si>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</si>
  <si>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</si>
  <si>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</si>
  <si>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</si>
  <si>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</si>
  <si>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</si>
  <si>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</si>
  <si>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</si>
  <si>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</si>
  <si>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</si>
  <si>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</si>
  <si>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</si>
  <si>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</si>
  <si>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</si>
  <si>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</si>
  <si>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</si>
  <si>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</si>
  <si>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</si>
  <si>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</si>
  <si>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</si>
  <si>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</si>
  <si>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</si>
  <si>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</si>
  <si>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</si>
  <si>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</si>
  <si>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</si>
  <si>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</si>
  <si>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</si>
  <si>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</si>
  <si>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</si>
  <si>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</si>
  <si>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</si>
  <si>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</si>
  <si>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</si>
  <si>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</si>
  <si>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</si>
  <si>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</si>
  <si>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</si>
  <si>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</si>
  <si>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</si>
  <si>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</si>
  <si>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</si>
  <si>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</si>
  <si>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</si>
  <si>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</si>
  <si>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</si>
  <si>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</si>
  <si>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</si>
  <si>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</si>
  <si>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</si>
  <si>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</si>
  <si>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</si>
  <si>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</si>
  <si>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</si>
  <si>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</si>
  <si>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</si>
  <si>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</si>
  <si>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</si>
  <si>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</si>
  <si>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</si>
  <si>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</si>
  <si>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</si>
  <si>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</si>
  <si>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</si>
  <si>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</si>
  <si>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</si>
  <si>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</si>
  <si>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</si>
  <si>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</si>
  <si>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</si>
  <si>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</si>
  <si>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</si>
  <si>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</si>
  <si>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</si>
  <si>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</si>
  <si>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</si>
  <si>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</si>
  <si>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</si>
  <si>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</si>
  <si>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</si>
  <si>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</si>
  <si>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</si>
  <si>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</si>
  <si>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</si>
  <si>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</si>
  <si>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</si>
  <si>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</si>
  <si>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</si>
  <si>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</si>
  <si>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</si>
  <si>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</si>
  <si>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</si>
  <si>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</si>
  <si>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</si>
  <si>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</si>
  <si>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</si>
  <si>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</si>
  <si>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</si>
  <si>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</si>
  <si>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</si>
  <si>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</si>
  <si>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</si>
  <si>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</si>
  <si>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</si>
  <si>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</si>
  <si>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</si>
  <si>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</si>
  <si>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</si>
  <si>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</si>
  <si>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</si>
  <si>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</si>
  <si>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</si>
  <si>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</si>
  <si>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</si>
  <si>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</si>
  <si>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</si>
  <si>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</si>
  <si>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</si>
  <si>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</si>
  <si>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</si>
  <si>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</si>
  <si>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</si>
  <si>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</si>
  <si>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</si>
  <si>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</si>
  <si>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</si>
  <si>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</si>
  <si>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</si>
  <si>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</si>
  <si>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</si>
  <si>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</si>
  <si>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</si>
  <si>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</si>
  <si>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</si>
  <si>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</si>
  <si>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</si>
  <si>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</si>
  <si>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</si>
  <si>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</si>
  <si>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</si>
  <si>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</si>
  <si>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</si>
  <si>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</si>
  <si>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</si>
  <si>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</si>
  <si>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</si>
  <si>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</si>
  <si>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</si>
  <si>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</si>
  <si>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</si>
  <si>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</si>
  <si>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</si>
  <si>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</si>
  <si>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</si>
  <si>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</si>
  <si>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</si>
  <si>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</si>
  <si>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</si>
  <si>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</si>
  <si>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</si>
  <si>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</si>
  <si>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</si>
  <si>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</si>
  <si>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</si>
  <si>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</si>
  <si>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</si>
  <si>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</si>
  <si>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</si>
  <si>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</si>
  <si>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</si>
  <si>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</si>
  <si>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</si>
  <si>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</si>
  <si>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</si>
  <si>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</si>
  <si>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</si>
  <si>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</si>
  <si>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</si>
  <si>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</si>
  <si>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</si>
  <si>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</si>
  <si>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</si>
  <si>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</si>
  <si>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</si>
  <si>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</si>
  <si>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</si>
  <si>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</si>
  <si>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</si>
  <si>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</si>
  <si>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</si>
  <si>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</si>
  <si>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</si>
  <si>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</si>
  <si>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</si>
  <si>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</si>
  <si>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</si>
  <si>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</si>
  <si>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</si>
  <si>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</si>
  <si>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</si>
  <si>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</si>
  <si>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</si>
  <si>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</si>
  <si>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</si>
  <si>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</si>
  <si>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</si>
  <si>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</si>
  <si>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</si>
  <si>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</si>
  <si>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</si>
  <si>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</si>
  <si>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</si>
  <si>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</si>
  <si>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</si>
  <si>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</si>
  <si>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</si>
  <si>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</si>
  <si>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</si>
  <si>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</si>
  <si>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</si>
  <si>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</si>
  <si>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</si>
  <si>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</si>
  <si>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</si>
  <si>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</si>
  <si>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</si>
  <si>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</si>
  <si>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</si>
  <si>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</si>
  <si>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</si>
  <si>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</si>
  <si>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</si>
  <si>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</si>
  <si>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</si>
  <si>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</si>
  <si>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</si>
  <si>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</si>
  <si>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</si>
  <si>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</si>
  <si>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</si>
  <si>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</si>
  <si>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</si>
  <si>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</si>
  <si>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</si>
  <si>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</si>
  <si>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</si>
  <si>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</si>
  <si>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</si>
  <si>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</si>
  <si>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</si>
  <si>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</si>
  <si>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</si>
  <si>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</si>
  <si>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</si>
  <si>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</si>
  <si>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</si>
  <si>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</si>
  <si>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</si>
  <si>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</si>
  <si>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</si>
  <si>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</si>
  <si>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</si>
  <si>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</si>
  <si>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</si>
  <si>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</si>
  <si>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</si>
  <si>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</si>
  <si>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</si>
  <si>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</si>
  <si>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</si>
  <si>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</si>
  <si>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</si>
  <si>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</si>
  <si>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</si>
  <si>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</si>
  <si>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</si>
  <si>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</si>
  <si>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</si>
  <si>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</si>
  <si>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</si>
  <si>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</si>
  <si>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</si>
  <si>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</si>
  <si>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</si>
  <si>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</si>
  <si>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</si>
  <si>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</si>
  <si>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</si>
  <si>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</si>
  <si>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</si>
  <si>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</si>
  <si>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</si>
  <si>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</si>
  <si>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</si>
  <si>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</si>
  <si>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</si>
  <si>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</si>
  <si>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</si>
  <si>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</si>
  <si>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</si>
  <si>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</si>
  <si>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</si>
  <si>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</si>
  <si>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</si>
  <si>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</si>
  <si>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</si>
  <si>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</si>
  <si>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</si>
  <si>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</si>
  <si>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</si>
  <si>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</si>
  <si>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</si>
  <si>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</si>
  <si>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</si>
  <si>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</si>
  <si>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</si>
  <si>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</si>
  <si>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</si>
  <si>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</si>
  <si>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</si>
  <si>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</si>
  <si>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</si>
  <si>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</si>
  <si>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</si>
  <si>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</si>
  <si>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</si>
  <si>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</si>
  <si>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</si>
  <si>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</si>
  <si>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</si>
  <si>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</si>
  <si>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</si>
  <si>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</si>
  <si>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</si>
  <si>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</si>
  <si>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</si>
  <si>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</si>
  <si>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</si>
  <si>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</si>
  <si>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</si>
  <si>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</si>
  <si>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</si>
  <si>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</si>
  <si>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</si>
  <si>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</si>
  <si>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</si>
  <si>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</si>
  <si>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</si>
  <si>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</si>
  <si>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</si>
  <si>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</si>
  <si>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</si>
  <si>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</si>
  <si>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</si>
  <si>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</si>
  <si>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</si>
  <si>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</si>
  <si>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</si>
  <si>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</si>
  <si>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</si>
  <si>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</si>
  <si>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</si>
  <si>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</si>
  <si>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</si>
  <si>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</si>
  <si>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</si>
  <si>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</si>
  <si>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</si>
  <si>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</si>
  <si>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</si>
  <si>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</si>
  <si>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</si>
  <si>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</si>
  <si>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</si>
  <si>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</si>
  <si>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</si>
  <si>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</si>
  <si>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</si>
  <si>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</si>
  <si>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</si>
  <si>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</si>
  <si>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</si>
  <si>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</si>
  <si>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</si>
  <si>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</si>
  <si>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</si>
  <si>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</si>
  <si>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</si>
  <si>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</si>
  <si>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</si>
  <si>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</si>
  <si>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</si>
  <si>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</si>
  <si>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</si>
  <si>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</si>
  <si>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</si>
  <si>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</si>
  <si>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</si>
  <si>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</si>
  <si>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</si>
  <si>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</si>
  <si>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</si>
  <si>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</si>
  <si>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</si>
  <si>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</si>
  <si>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</si>
  <si>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</si>
  <si>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</si>
  <si>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</si>
  <si>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</si>
  <si>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</si>
  <si>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</si>
  <si>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</si>
  <si>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</si>
  <si>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</si>
  <si>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</si>
  <si>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</si>
  <si>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</si>
  <si>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</si>
  <si>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</si>
  <si>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</si>
  <si>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</si>
  <si>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</si>
  <si>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</si>
  <si>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</si>
  <si>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</si>
  <si>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</si>
  <si>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</si>
  <si>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</si>
  <si>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</si>
  <si>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</si>
  <si>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</si>
  <si>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</si>
  <si>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</si>
  <si>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</si>
  <si>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</si>
  <si>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</si>
  <si>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</si>
  <si>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</si>
  <si>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</si>
  <si>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</si>
  <si>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</si>
  <si>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</si>
  <si>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</si>
  <si>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</si>
  <si>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</si>
  <si>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</si>
  <si>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</si>
  <si>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</si>
  <si>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</si>
  <si>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</si>
  <si>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</si>
  <si>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</si>
  <si>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</si>
  <si>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</si>
  <si>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</si>
  <si>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</si>
  <si>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</si>
  <si>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</si>
  <si>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</si>
  <si>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</si>
  <si>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</si>
  <si>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</si>
  <si>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</si>
  <si>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</si>
  <si>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</si>
  <si>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</si>
  <si>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</si>
  <si>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</si>
  <si>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</si>
  <si>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</si>
  <si>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</si>
  <si>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</si>
  <si>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</si>
  <si>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</si>
  <si>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</si>
  <si>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</si>
  <si>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</si>
  <si>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</si>
  <si>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</si>
  <si>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</si>
  <si>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</si>
  <si>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</si>
  <si>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</si>
  <si>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</si>
  <si>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</si>
  <si>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</si>
  <si>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</si>
  <si>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</si>
  <si>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</si>
  <si>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</si>
  <si>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</si>
  <si>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</si>
  <si>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</si>
  <si>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</si>
  <si>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</si>
  <si>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</si>
  <si>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</si>
  <si>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</si>
  <si>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</si>
  <si>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</si>
  <si>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</si>
  <si>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</si>
  <si>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</si>
  <si>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</si>
  <si>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</si>
  <si>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</si>
  <si>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</si>
  <si>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</si>
  <si>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</si>
  <si>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</si>
  <si>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</si>
  <si>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</si>
  <si>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</si>
  <si>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</si>
  <si>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</si>
  <si>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</si>
  <si>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</si>
  <si>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</si>
  <si>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</si>
  <si>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</si>
  <si>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</si>
  <si>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</si>
  <si>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</si>
  <si>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</si>
  <si>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</si>
  <si>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</si>
  <si>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</si>
  <si>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</si>
  <si>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</si>
  <si>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</si>
  <si>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</si>
  <si>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</si>
  <si>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</si>
  <si>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</si>
  <si>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</si>
  <si>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</si>
  <si>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</si>
  <si>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</si>
  <si>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</si>
  <si>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</si>
  <si>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</si>
  <si>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</si>
  <si>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</si>
  <si>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</si>
  <si>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</si>
  <si>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</si>
  <si>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</si>
  <si>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</si>
  <si>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</si>
  <si>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</si>
  <si>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</si>
  <si>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</si>
  <si>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</si>
  <si>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</si>
  <si>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</si>
  <si>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</si>
  <si>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</si>
  <si>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</si>
  <si>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</si>
  <si>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</si>
  <si>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</si>
  <si>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</si>
  <si>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</si>
  <si>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</si>
  <si>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</si>
  <si>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</si>
  <si>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</si>
  <si>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</si>
  <si>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</si>
  <si>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</si>
  <si>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</si>
  <si>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</si>
  <si>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</si>
  <si>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</si>
  <si>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</si>
  <si>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</si>
  <si>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</si>
  <si>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</si>
  <si>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</si>
  <si>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</si>
  <si>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</si>
  <si>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</si>
  <si>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</si>
  <si>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</si>
  <si>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</si>
  <si>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</si>
  <si>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</si>
  <si>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</si>
  <si>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</si>
  <si>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</si>
  <si>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</si>
  <si>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</si>
  <si>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</si>
  <si>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</si>
  <si>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</si>
  <si>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</si>
  <si>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</si>
  <si>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</si>
  <si>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</si>
  <si>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</si>
  <si>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</si>
  <si>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</si>
  <si>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</si>
  <si>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</si>
  <si>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</si>
  <si>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</si>
  <si>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</si>
  <si>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</si>
  <si>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</si>
  <si>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</si>
  <si>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</si>
  <si>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</si>
  <si>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</si>
  <si>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</si>
  <si>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</si>
  <si>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</si>
  <si>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</si>
  <si>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</si>
  <si>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</si>
  <si>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</si>
  <si>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</si>
  <si>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</si>
  <si>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</si>
  <si>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</si>
  <si>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</si>
  <si>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</si>
  <si>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</si>
  <si>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</si>
  <si>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</si>
  <si>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</si>
  <si>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</si>
  <si>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</si>
  <si>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</si>
  <si>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</si>
  <si>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</si>
  <si>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</si>
  <si>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</si>
  <si>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</si>
  <si>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</si>
  <si>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</si>
  <si>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</si>
  <si>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</si>
  <si>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</si>
  <si>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</si>
  <si>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</si>
  <si>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</si>
  <si>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</si>
  <si>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</si>
  <si>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</si>
  <si>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</si>
  <si>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</si>
  <si>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</si>
  <si>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</si>
  <si>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</si>
  <si>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</si>
  <si>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</si>
  <si>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</si>
  <si>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</si>
  <si>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</si>
  <si>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</si>
  <si>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</si>
  <si>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</si>
  <si>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</si>
  <si>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</si>
  <si>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</si>
  <si>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</si>
  <si>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</si>
  <si>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</si>
  <si>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</si>
  <si>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</si>
  <si>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</si>
  <si>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</si>
  <si>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</si>
  <si>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</si>
  <si>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</si>
  <si>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</si>
  <si>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</si>
  <si>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</si>
  <si>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</si>
  <si>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</si>
  <si>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</si>
  <si>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</si>
  <si>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</si>
  <si>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</si>
  <si>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</si>
  <si>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</si>
  <si>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</si>
  <si>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</si>
  <si>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</si>
  <si>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</si>
  <si>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</si>
  <si>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</si>
  <si>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</si>
  <si>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</si>
  <si>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</si>
  <si>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</si>
  <si>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</si>
  <si>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</si>
  <si>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</si>
  <si>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</si>
  <si>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</si>
  <si>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</si>
  <si>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</si>
  <si>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</si>
  <si>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</si>
  <si>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</si>
  <si>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</si>
  <si>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</si>
  <si>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</si>
  <si>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</si>
  <si>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</si>
  <si>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</si>
  <si>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</si>
  <si>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</si>
  <si>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</si>
  <si>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</si>
  <si>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</si>
  <si>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</si>
  <si>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</si>
  <si>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</si>
  <si>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</si>
  <si>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</si>
  <si>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</si>
  <si>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</si>
  <si>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</si>
  <si>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</si>
  <si>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</si>
  <si>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</si>
  <si>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</si>
  <si>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</si>
  <si>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</si>
  <si>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</si>
  <si>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</si>
  <si>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</si>
  <si>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</si>
  <si>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</si>
  <si>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</si>
  <si>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</si>
  <si>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</si>
  <si>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</si>
  <si>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</si>
  <si>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</si>
  <si>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</si>
  <si>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</si>
  <si>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</si>
  <si>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</si>
  <si>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</si>
  <si>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</si>
  <si>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</si>
  <si>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</si>
  <si>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</si>
  <si>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</si>
  <si>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</si>
  <si>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</si>
  <si>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</si>
  <si>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</si>
  <si>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</si>
  <si>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</si>
  <si>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</si>
  <si>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</si>
  <si>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</si>
  <si>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</si>
  <si>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</si>
  <si>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</si>
  <si>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</si>
  <si>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</si>
  <si>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</si>
  <si>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</si>
  <si>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</si>
  <si>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</si>
  <si>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</si>
  <si>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</si>
  <si>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</si>
  <si>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</si>
  <si>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</si>
  <si>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</si>
  <si>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</si>
  <si>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</si>
  <si>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</si>
  <si>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</si>
  <si>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</si>
  <si>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</si>
  <si>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</si>
  <si>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</si>
  <si>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</si>
  <si>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</si>
  <si>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</si>
  <si>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</si>
  <si>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</si>
  <si>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</si>
  <si>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</si>
  <si>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</si>
  <si>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</si>
  <si>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</si>
  <si>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</si>
  <si>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</si>
  <si>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</si>
  <si>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</si>
  <si>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</si>
  <si>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</si>
  <si>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</si>
  <si>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</si>
  <si>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</si>
  <si>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</si>
  <si>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</si>
  <si>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</si>
  <si>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</si>
  <si>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</si>
  <si>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</si>
  <si>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</si>
  <si>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</si>
  <si>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</si>
  <si>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</si>
  <si>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</si>
  <si>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</si>
  <si>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</si>
  <si>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</si>
  <si>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</si>
  <si>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</si>
  <si>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</si>
  <si>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</si>
  <si>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</si>
  <si>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</si>
  <si>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</si>
  <si>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</si>
  <si>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</si>
  <si>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</si>
  <si>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</si>
  <si>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</si>
  <si>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</si>
  <si>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</si>
  <si>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</si>
  <si>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</si>
  <si>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</si>
  <si>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</si>
  <si>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</si>
  <si>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</si>
  <si>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</si>
  <si>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</si>
  <si>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</si>
  <si>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</si>
  <si>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</si>
  <si>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</si>
  <si>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</si>
  <si>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</si>
  <si>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</si>
  <si>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</si>
  <si>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</si>
  <si>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</si>
  <si>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</si>
  <si>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</si>
  <si>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</si>
  <si>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</si>
  <si>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</si>
  <si>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</si>
  <si>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</si>
  <si>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</si>
  <si>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</si>
  <si>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</si>
  <si>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</si>
  <si>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</si>
  <si>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</si>
  <si>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</si>
  <si>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</si>
  <si>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</si>
  <si>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</si>
  <si>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</si>
  <si>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</si>
  <si>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</si>
  <si>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</si>
  <si>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</si>
  <si>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</si>
  <si>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</si>
  <si>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</si>
  <si>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</si>
  <si>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</si>
  <si>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</si>
  <si>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</si>
  <si>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</si>
  <si>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</si>
  <si>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</si>
  <si>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</si>
  <si>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</si>
  <si>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</si>
  <si>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</si>
  <si>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</si>
  <si>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</si>
  <si>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</si>
  <si>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</si>
  <si>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</si>
  <si>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</si>
  <si>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</si>
  <si>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</si>
  <si>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</si>
  <si>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</si>
  <si>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</si>
  <si>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</si>
  <si>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</si>
  <si>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</si>
  <si>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</si>
  <si>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</si>
  <si>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</si>
  <si>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</si>
  <si>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</si>
  <si>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</si>
  <si>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</si>
  <si>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</si>
  <si>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</si>
  <si>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</si>
  <si>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</si>
  <si>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</si>
  <si>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</si>
  <si>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</si>
  <si>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</si>
  <si>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</si>
  <si>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</si>
  <si>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</si>
  <si>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</si>
  <si>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</si>
  <si>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</si>
  <si>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</si>
  <si>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</si>
  <si>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</si>
  <si>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</si>
  <si>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</si>
  <si>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</si>
  <si>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</si>
  <si>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</si>
  <si>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</si>
  <si>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</si>
  <si>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</si>
  <si>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</si>
  <si>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</si>
  <si>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</si>
  <si>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</si>
  <si>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</si>
  <si>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</si>
  <si>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</si>
  <si>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</si>
  <si>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</si>
  <si>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</si>
  <si>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</si>
  <si>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</si>
  <si>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</si>
  <si>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</si>
  <si>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</si>
  <si>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</si>
  <si>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</si>
  <si>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</si>
  <si>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</si>
  <si>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</si>
  <si>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</si>
  <si>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</si>
  <si>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</si>
  <si>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</si>
  <si>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</si>
  <si>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</si>
  <si>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</si>
  <si>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</si>
  <si>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</si>
  <si>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</si>
  <si>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</si>
  <si>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</si>
  <si>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</si>
  <si>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</si>
  <si>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</si>
  <si>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</si>
  <si>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</si>
  <si>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</si>
  <si>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</si>
  <si>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</si>
  <si>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</si>
  <si>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</si>
  <si>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</si>
  <si>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</si>
  <si>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</si>
  <si>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</si>
  <si>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</si>
  <si>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</si>
  <si>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</si>
  <si>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</si>
  <si>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</si>
  <si>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</si>
  <si>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</si>
  <si>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</si>
  <si>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</si>
  <si>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</si>
  <si>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</si>
  <si>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</si>
  <si>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</si>
  <si>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</si>
  <si>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</si>
  <si>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</si>
  <si>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</si>
  <si>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</si>
  <si>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</si>
  <si>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</si>
  <si>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</si>
  <si>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</si>
  <si>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</si>
  <si>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</si>
  <si>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</si>
  <si>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</si>
  <si>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</si>
  <si>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</si>
  <si>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</si>
  <si>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</si>
  <si>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</si>
  <si>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</si>
  <si>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</si>
  <si>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</si>
  <si>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</si>
  <si>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</si>
  <si>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</si>
  <si>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</si>
  <si>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</si>
  <si>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</si>
  <si>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</si>
  <si>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</si>
  <si>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</si>
  <si>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</si>
  <si>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</si>
  <si>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</si>
  <si>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</si>
  <si>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</si>
  <si>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</si>
  <si>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</si>
  <si>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</si>
  <si>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</si>
  <si>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</si>
  <si>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</si>
  <si>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</si>
  <si>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</si>
  <si>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</si>
  <si>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</si>
  <si>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</si>
  <si>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</si>
  <si>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</si>
  <si>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</si>
  <si>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</si>
  <si>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</si>
  <si>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</si>
  <si>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</si>
  <si>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</si>
  <si>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</si>
  <si>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</si>
  <si>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</si>
  <si>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</si>
  <si>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</si>
  <si>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</si>
  <si>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</si>
  <si>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</si>
  <si>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</si>
  <si>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</si>
  <si>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</si>
  <si>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</si>
  <si>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</si>
  <si>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</si>
  <si>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</si>
  <si>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</si>
  <si>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</si>
  <si>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</si>
  <si>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</si>
  <si>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</si>
  <si>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</si>
  <si>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</si>
  <si>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</si>
  <si>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</si>
  <si>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</si>
  <si>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</si>
  <si>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</si>
  <si>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</si>
  <si>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</si>
  <si>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</si>
  <si>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</si>
  <si>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</si>
  <si>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</si>
  <si>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</si>
  <si>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</si>
  <si>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</si>
  <si>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</si>
  <si>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</si>
  <si>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</si>
  <si>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</si>
  <si>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</si>
  <si>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</si>
  <si>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</si>
  <si>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</si>
  <si>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</si>
  <si>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</si>
  <si>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</si>
  <si>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</si>
  <si>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</si>
  <si>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</si>
  <si>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</si>
  <si>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</si>
  <si>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</si>
  <si>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</si>
  <si>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</si>
  <si>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</si>
  <si>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</si>
  <si>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</si>
  <si>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</si>
  <si>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</si>
  <si>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</si>
  <si>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</si>
  <si>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</si>
  <si>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</si>
  <si>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</si>
  <si>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</si>
  <si>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</si>
  <si>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</si>
  <si>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</si>
  <si>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</si>
  <si>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</si>
  <si>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</si>
  <si>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</si>
  <si>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</si>
  <si>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</si>
  <si>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</si>
  <si>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</si>
  <si>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</si>
  <si>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</si>
  <si>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</si>
  <si>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</si>
  <si>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</si>
  <si>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</si>
  <si>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</si>
  <si>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</si>
  <si>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</si>
  <si>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</si>
  <si>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</si>
  <si>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</si>
  <si>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</si>
  <si>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</si>
  <si>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</si>
  <si>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</si>
  <si>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</si>
  <si>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</si>
  <si>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</si>
  <si>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</si>
  <si>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</si>
  <si>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</si>
  <si>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</si>
  <si>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</si>
  <si>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</si>
  <si>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</si>
  <si>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</si>
  <si>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</si>
  <si>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</si>
  <si>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</si>
  <si>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</si>
  <si>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</si>
  <si>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</si>
  <si>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</si>
  <si>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</si>
  <si>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</si>
  <si>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</si>
  <si>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</si>
  <si>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</si>
  <si>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</si>
  <si>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</si>
  <si>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</si>
  <si>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</si>
  <si>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</si>
  <si>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</si>
  <si>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</si>
  <si>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</si>
  <si>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</si>
  <si>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</si>
  <si>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</si>
  <si>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</si>
  <si>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</si>
  <si>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</si>
  <si>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</si>
  <si>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</si>
  <si>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</si>
  <si>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</si>
  <si>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</si>
  <si>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</si>
  <si>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</si>
  <si>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</si>
  <si>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</si>
  <si>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</si>
  <si>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</si>
  <si>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</si>
  <si>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</si>
  <si>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</si>
  <si>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</si>
  <si>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</si>
  <si>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</si>
  <si>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</si>
  <si>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</si>
  <si>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</si>
  <si>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</si>
  <si>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</si>
  <si>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</si>
  <si>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</si>
  <si>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</si>
  <si>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</si>
  <si>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</si>
  <si>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</si>
  <si>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</si>
  <si>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</si>
  <si>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</si>
  <si>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</si>
  <si>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</si>
  <si>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</si>
  <si>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</si>
  <si>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</si>
  <si>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</si>
  <si>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</si>
  <si>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</si>
  <si>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</si>
  <si>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</si>
  <si>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</si>
  <si>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</si>
  <si>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</si>
  <si>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</si>
  <si>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</si>
  <si>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</si>
  <si>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</si>
  <si>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</si>
  <si>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</si>
  <si>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</si>
  <si>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</si>
  <si>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</si>
  <si>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</si>
  <si>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</si>
  <si>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</si>
  <si>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</si>
  <si>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</si>
  <si>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</si>
  <si>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</si>
  <si>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</si>
  <si>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</si>
  <si>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</si>
  <si>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</si>
  <si>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</si>
  <si>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</si>
  <si>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</si>
  <si>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</si>
  <si>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</si>
  <si>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</si>
  <si>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</si>
  <si>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</si>
  <si>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</si>
  <si>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</si>
  <si>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</si>
  <si>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</si>
  <si>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</si>
  <si>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</si>
  <si>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</si>
  <si>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</si>
  <si>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</si>
  <si>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</si>
  <si>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</si>
  <si>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</si>
  <si>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</si>
  <si>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</si>
  <si>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</si>
  <si>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</si>
  <si>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</si>
  <si>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</si>
  <si>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</si>
  <si>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</si>
  <si>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</si>
  <si>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</si>
  <si>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</si>
  <si>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</si>
  <si>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</si>
  <si>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</si>
  <si>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</si>
  <si>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</si>
  <si>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</si>
  <si>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</si>
  <si>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</si>
  <si>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</si>
  <si>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</si>
  <si>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</si>
  <si>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</si>
  <si>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</si>
  <si>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</si>
  <si>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</si>
  <si>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</si>
  <si>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</si>
  <si>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</si>
  <si>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</si>
  <si>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</si>
  <si>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</si>
  <si>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</si>
  <si>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</si>
  <si>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</si>
  <si>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</si>
  <si>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</si>
  <si>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</si>
  <si>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</si>
  <si>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</si>
  <si>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</si>
  <si>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</si>
  <si>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</si>
  <si>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</si>
  <si>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</si>
  <si>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</si>
  <si>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</si>
  <si>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</si>
  <si>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</si>
  <si>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</si>
  <si>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</si>
  <si>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</si>
  <si>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</si>
  <si>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</si>
  <si>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</si>
  <si>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</si>
  <si>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</si>
  <si>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</si>
  <si>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</si>
  <si>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</si>
  <si>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</si>
  <si>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</si>
  <si>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</si>
  <si>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</si>
  <si>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</si>
  <si>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</si>
  <si>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</si>
  <si>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</si>
  <si>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</si>
  <si>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</si>
  <si>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</si>
  <si>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</si>
  <si>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</si>
  <si>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</si>
  <si>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</si>
  <si>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</si>
  <si>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</si>
  <si>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</si>
  <si>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</si>
  <si>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</si>
  <si>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</si>
  <si>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</si>
  <si>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</si>
  <si>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</si>
  <si>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</si>
  <si>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</si>
  <si>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</si>
  <si>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</si>
  <si>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</si>
  <si>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</si>
  <si>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</si>
  <si>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</si>
  <si>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</si>
  <si>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</si>
  <si>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</si>
  <si>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</si>
  <si>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</si>
  <si>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</si>
  <si>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</si>
  <si>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</si>
  <si>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</si>
  <si>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</si>
  <si>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</si>
  <si>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</si>
  <si>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</si>
  <si>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</si>
  <si>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</si>
  <si>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</si>
  <si>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</si>
  <si>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</si>
  <si>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</si>
  <si>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</si>
  <si>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</si>
  <si>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</si>
  <si>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</si>
  <si>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</si>
  <si>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</si>
  <si>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</si>
  <si>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</si>
  <si>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</si>
  <si>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</si>
  <si>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</si>
  <si>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</si>
  <si>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</si>
  <si>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</si>
  <si>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</si>
  <si>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</si>
  <si>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</si>
  <si>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</si>
  <si>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</si>
  <si>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</si>
  <si>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</si>
  <si>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</si>
  <si>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</si>
  <si>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</si>
  <si>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</si>
  <si>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</si>
  <si>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</si>
  <si>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</si>
  <si>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</si>
  <si>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</si>
  <si>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</si>
  <si>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</si>
  <si>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</si>
  <si>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</si>
  <si>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</si>
  <si>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</si>
  <si>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</si>
  <si>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</si>
  <si>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</si>
  <si>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</si>
  <si>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</si>
  <si>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</si>
  <si>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</si>
  <si>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</si>
  <si>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</si>
  <si>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</si>
  <si>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</si>
  <si>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</si>
  <si>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</si>
  <si>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</si>
  <si>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</si>
  <si>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</si>
  <si>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</si>
  <si>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</si>
  <si>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</si>
  <si>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</si>
  <si>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</si>
  <si>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</si>
  <si>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</si>
  <si>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</si>
  <si>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</si>
  <si>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</si>
  <si>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</si>
  <si>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</si>
  <si>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</si>
  <si>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</si>
  <si>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</si>
  <si>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</si>
  <si>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</si>
  <si>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</si>
  <si>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</si>
  <si>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</si>
  <si>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</si>
  <si>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</si>
  <si>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</si>
  <si>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</si>
  <si>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</si>
  <si>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</si>
  <si>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</si>
  <si>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</si>
  <si>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</si>
  <si>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</si>
  <si>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</si>
  <si>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</si>
  <si>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</si>
  <si>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</si>
  <si>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</si>
  <si>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</si>
  <si>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</si>
  <si>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</si>
  <si>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</si>
  <si>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</si>
  <si>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</si>
  <si>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</si>
  <si>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</si>
  <si>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</si>
  <si>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</si>
  <si>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</si>
  <si>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</si>
  <si>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</si>
  <si>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</si>
  <si>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</si>
  <si>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</si>
  <si>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</si>
  <si>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</si>
  <si>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</si>
  <si>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</si>
  <si>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</si>
  <si>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</si>
  <si>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</si>
  <si>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</si>
  <si>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</si>
  <si>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</si>
  <si>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</si>
  <si>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</si>
  <si>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</si>
  <si>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</si>
  <si>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</si>
  <si>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</si>
  <si>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</si>
  <si>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</si>
  <si>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</si>
  <si>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</si>
  <si>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</si>
  <si>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</si>
  <si>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</si>
  <si>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</si>
  <si>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</si>
  <si>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</si>
  <si>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</si>
  <si>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</si>
  <si>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</si>
  <si>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</si>
  <si>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</si>
  <si>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</si>
  <si>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</si>
  <si>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</si>
  <si>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</si>
  <si>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</si>
  <si>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</si>
  <si>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</si>
  <si>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</si>
  <si>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</si>
  <si>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</si>
  <si>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</si>
  <si>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</si>
  <si>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</si>
  <si>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</si>
  <si>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</si>
  <si>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</si>
  <si>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</si>
  <si>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</si>
  <si>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</si>
  <si>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</si>
  <si>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</si>
  <si>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</si>
  <si>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</si>
  <si>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</si>
  <si>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</si>
  <si>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</si>
  <si>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</si>
  <si>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</si>
  <si>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</si>
  <si>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</si>
  <si>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</si>
  <si>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</si>
  <si>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</si>
  <si>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</si>
  <si>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</si>
  <si>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</si>
  <si>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</si>
  <si>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</si>
  <si>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</si>
  <si>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</si>
  <si>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</si>
  <si>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</si>
  <si>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</si>
  <si>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</si>
  <si>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</si>
  <si>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</si>
  <si>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</si>
  <si>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</si>
  <si>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</si>
  <si>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</si>
  <si>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</si>
  <si>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</si>
  <si>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</si>
  <si>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</si>
  <si>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</si>
  <si>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</si>
  <si>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</si>
  <si>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</si>
  <si>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</si>
  <si>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</si>
  <si>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</si>
  <si>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</si>
  <si>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</si>
  <si>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</si>
  <si>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</si>
  <si>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</si>
  <si>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</si>
  <si>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</si>
  <si>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2021-70-10001726</t>
  </si>
  <si>
    <t>7002822017</t>
  </si>
  <si>
    <t>7002702018</t>
  </si>
  <si>
    <t>7001012019</t>
  </si>
  <si>
    <t>701820140218</t>
  </si>
  <si>
    <t>701820130316</t>
  </si>
  <si>
    <t>701820130175</t>
  </si>
  <si>
    <t>04/02/2013</t>
  </si>
  <si>
    <t>31/12/2013</t>
  </si>
  <si>
    <t>701820120169</t>
  </si>
  <si>
    <t>04/02/2012</t>
  </si>
  <si>
    <t>31/12/2012</t>
  </si>
  <si>
    <t>701820110083</t>
  </si>
  <si>
    <t>11/01/2011</t>
  </si>
  <si>
    <t>31/12/2011</t>
  </si>
  <si>
    <t>701820100056</t>
  </si>
  <si>
    <t>27/01/2010</t>
  </si>
  <si>
    <t>31/12/2010</t>
  </si>
  <si>
    <t>701820090167</t>
  </si>
  <si>
    <t>27/01/2009</t>
  </si>
  <si>
    <t>31/12/2009</t>
  </si>
  <si>
    <t>7002742018</t>
  </si>
  <si>
    <t>01/11/2008</t>
  </si>
  <si>
    <t>30/11/2008</t>
  </si>
  <si>
    <t>PRESTAR EL SERVICIO DE ESDUCACION INTEGRALEN EL MARCO DE LA ATENCION INTEGRAL A MUJERES GESTANTES,NIÑAS Y NIÑOS MENORES DE 5 AÑOS O HASTA ELINGRESO AL GRADO TRANSICION, DE CONFORMIDAD CON EL MANUEAL OPERTIVO DELAMODALIDAD Y LAS DIRECTRISES ESTABLESIDAS POR EL ICBF, EN ARMONIA CON LA POLITICA DE ESTADO PARA EL DESARROLLO INTEGRAL DE LA PRIMERA INFANCIA DE CERO A SIEMPRE EN ELSERVICIO DESARROLLO INFANTIL EN MEDIO FAMILIAR</t>
  </si>
  <si>
    <t>PRESTAR ELSERVICIO DE ESDUCACION INTEGRALEN ELMARCO DE LA ATENCION INTEGRAL A MUJERES GESTANTES,NIÑAS Y NIÑOS MENORES DE 5 AÑOS O HASTA ELINGRESO AL GRADO TRANSICION, DE CONFORMIDAD CON EL MANUEAL OPERTIVO DELAMODALIDAD Y LAS DIRECTRISES ESTABLESIDAS POR EL ICBF, EN ARMONIA CON LA POLITICA DE ESTADO PARA EL DESARROLLO INTEGRAL DE LA PRIMERA INFANCIA DE CERO A SIEMPRE EN ELSERVICIO DESARROLLO INFANTIL EN MEDIO FAMILIAR</t>
  </si>
  <si>
    <t>PRESTAR EL SERVICIO DE ESDUCACION INTEGRALEN ELMARCO DE LA ATENCION INTEGRAL A MUJERES GESTANTES,NIÑAS Y NIÑOS MENORES DE 5 AÑOS O HASTA ELINGRESO AL GRADO TRANSICION, DE CONFORMIDAD CON EL MANUEAL OPERTIVO DELAMODALIDAD Y LAS DIRECTRISES ESTABLESIDAS POR EL ICBF, EN ARMONIA CON LA POLITICA DE ESTADO PARA EL DESARROLLO INTEGRAL DE LA PRIMERA INFANCIA DE CERO A SIEMPRE EN ELSERVICIO DESARROLLO INFANTIL EN MEDIO FAMILIAR</t>
  </si>
  <si>
    <t>ATENDER ALA PRIMERA INFANCIA EN ELMARCO DE LA ESTRATEGIA CERO A SIEMPRE ESPECIFICAMENTE A LOS NIÑOS Y NIÑAS MENORES DE 5 AÑOS DE FAMILIAS EN SITUACION DE VULNERABILIDAD DE CONFORMIDAD CON LAS DIRECTRICES LINEAMIENTOS Y PARAMETROS ESTABLECIDOS POR EL ICBF, ASI COMO REGULAR LAS RELACIONES ENTRE LAS PARTES DERIBADAS DE LAENTREGA DE APORTES DEL ICBF A LA ENTIDAD ADMINISTRADORA DE SERVICIO EN LE MODALIDAD HOGARES COMUNITARIOS DE BIENESTAR FAMILIAR EN LAS SIGUIENTES FORMAS DE ATENCION: FAMILIARES,MULTIPLE, GRUPALES, JARDINES SOCIALES Y EN LA MOFDALIDAD FAMI.</t>
  </si>
  <si>
    <t>LA ESTRATEGIA DE CERO A SIEMPRE DECONFORMIDAD CON LAS DIRECTRICES ,LINEAMIENTOS Y ESTANDARES ESTABLECIDOS POR EL ICBF ASI COMO REGULAR LAS RELACIONES ENTRE LAS PARTES DERIVADAS DE LA ENTREGA DE APORTES DEL ICBF AL CONTRATISTA PARA QUE ESTE ASUMA BAJO SU RESPONSABILIDAD DICHA ATENCION</t>
  </si>
  <si>
    <t>BRINDAR ATENCION A LA PRIMERA INFANCIA NIÑOS Y NIÑAS MENORES DE CINCO AÑOS DE FAMILIAS EN SITUACION DE VULNERABILIDAD A TRAVES DE LOS HOGARES COMUNITARIOS DE BIENESTAR EN LAS SIGUIENTES FORMAS DE ATENCION FAMILIARES,MULTIPLES,GRUPALES,JARDIN SOCIAL,EMPRESARIALES Y EN LA MODALIDAD FAMI DECONFORMIDAD CO LOS LINEAMIENTOS ESTANDARES Y DIRECTRICES QUE EL ICBF EXPIDA PARA LA MISMA</t>
  </si>
  <si>
    <t>BRINDAR LA ATENCION DE LOS NIÑOS Y NIÑAS DURANTE 194 DIAS HABILES, PARA LA MODALIDAD 0-5 AÑOS, TRADICIONALES Y 11 MESES DE FORMACION Y ENTREGA DE COMPLEMENTO NUTRICIONAL A LAS FAMILIAS EN DESARROLLO PARA LA MODALIDAD FAMI, EN EL NUMERO DE HOGARES COMUNITARIOS DE BIENESTAR RELACIONADOS EN LAS SIGUIENTES FORMAS DE ATENCION Y JORNADA</t>
  </si>
  <si>
    <t>BRINDAR ATENCION A LA PRIMERA INFANCIA NIÑOS Y NIÑAS MENORES DE CINCO AÑOS DE FAMILIAS EN SITUACION DE VULNERABILIDAD ECONOMICA, SOCIAL, CULTURAL, NUTRICIONAL Y PSICOAFECTIVA, A TRAVES DE LOS HOGARES COMUNITARIOS DE BIENESTAR MODALIDADES: 0-5 AÑOS, EN LAS SIGUIENTES FORMAS DE ATENCION: FAMILIARES, MULTIPLES, GRUPALES Y EN LA MODALIDAD FAMI.  PARA APOYAR A LAS FAMILIAS EN DESARROLLO CON MUJERES GESTANTES, MADRES LACTANTES Y NIÑOS Y NIÑAS MENORES DE DOS AÑOS QUE SE ENCUENTRAN EN VULNERABILIDAD.</t>
  </si>
  <si>
    <t>BRINDAR ATENCION A LA PRIMERA INFANCIA, NIÑOS Y NIÑAS MENORES DE CINCO AÑOS, DE FAMILIAS CON VULNERABILIDAD ECONOMICA, SOCIAL, CULTURAL, NUTRICIONAL Y PSICOAFECTIVA, A TRAVES DE LOS HOGARES COMUNITARIOS DE BIENESTRA MODALIDADES: 0-5 AÑOS, EN LAS SIGUIENTES FORMAS DE ATENCION: FAMILIARES, PRIORITARIAMENTE EN SITUACIONES DE DESPLAZAMIENTO Y EN LA MODALIDAD FAMI, APOYAR A LAS FAMILIAS EN DESARROLLO CON MUJERES GESTANTES,MADRES LACTANTES Y NOÑOS Y NIÑAS MENORES DE DOS AÑOS QUE SE ENCUENTRAN EN VULNERABILIDAD PSICOAFECTIVA, NUTRICIONAL, ECONOMICA Y SOCIAL, PRIORITARIAMENTE EN SUTUACION DE DESPLAZAMIENTO.</t>
  </si>
  <si>
    <t>BRINDAR ATENCION A LOS NIÑOS,NIÑAS MENORES DE CINCO AÑOS DE FAMILIAS CON VULNERABILIDAD ECONOMICA, SOCIAL, CULTURAL, NUTRICIONAL Y PSICOAFECTIVA, A TRAVES DE LOS HOGARES COMUNITARIOS DE BIENESTAR FAMILIAR EN LA MODALIDAD FAMI Y 0-5, APOYAR A LAS FAMILIAS EN DESARROLLO CON MUJERES GESTANTES, MADRES LACTANTES Y NIÑOS Y NIÑAS MENORES DE DOS AÑOS QUE SE ENCUENTRAN EN VULNERABILIDAD PSICOAFECTIVA,NUTRICIONAL, ECONOMICA Y SOCIAL,PRIORITARIAMENTE EN SITUACION DE DESPLAZAMIENTO.</t>
  </si>
  <si>
    <t>PRESTAR EL SERVICIO DE EDUCACION INICIAL EN ELMARCO DE LA ATENCION INTEGRAL A MUJERES GESTANTES NIÑAS Y NIÑOS MENORES DE 5 AÑOS A HASTA SU INGRESO AL GRADO DE DE TRANSICION DE CONFORMIDAD CON LOS MANUALES Y LAS DIRECTRICES ESTABLECIDAS POR EL ICBF EN ARMONIA CON LA POLITICAS DE ESTADO PARA EL DESARROLLO INTEGRAL DE LA PRIMERA INFANCIA DE CERO A SIEMPRE EN EL SERVICIO DE DESARROLLO INFANTIL EN MEDIO FAMILIART.</t>
  </si>
  <si>
    <t>70004332020</t>
  </si>
  <si>
    <t>70004342020</t>
  </si>
  <si>
    <t>70004092020</t>
  </si>
  <si>
    <t>Prestar los servicios para la atención a la primera infancia en los Hogares Comunitarios de Bienestar Integrales,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</si>
  <si>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</si>
  <si>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LOURDES LEONOR MERCADO BARRIOS</t>
  </si>
  <si>
    <t>LOURDESMERCADO BARRIOS</t>
  </si>
  <si>
    <t>CALLE 26 A 9-20 PIONERO</t>
  </si>
  <si>
    <t>fnsevida@outlook.com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</si>
</sst>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ont="1" applyFill="1" applyBorder="1" applyAlignment="1" applyProtection="1">
      <alignment horizontal="righ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8"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2678</v>
      </c>
      <c r="D15" s="35"/>
      <c r="E15" s="35"/>
      <c r="F15" s="5"/>
      <c r="G15" s="32" t="s">
        <v>1168</v>
      </c>
      <c r="H15" s="103"/>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830510399</v>
      </c>
      <c r="C20" s="5"/>
      <c r="D20" s="73"/>
      <c r="E20" s="5"/>
      <c r="F20" s="5"/>
      <c r="G20" s="5"/>
      <c r="H20" s="184"/>
      <c r="I20" s="147" t="s">
        <v>453</v>
      </c>
      <c r="J20" s="148" t="s">
        <v>978</v>
      </c>
      <c r="K20" s="149">
        <v>2807863021</v>
      </c>
      <c r="L20" s="150"/>
      <c r="M20" s="150">
        <v>44561</v>
      </c>
      <c r="N20" s="134">
        <f>+(M20-L20)/30</f>
        <v>1485.3666666666666</v>
      </c>
      <c r="O20" s="137"/>
      <c r="U20" s="133"/>
      <c r="V20" s="105">
        <f ca="1">NOW()</f>
        <v>44193.934088888891</v>
      </c>
      <c r="W20" s="105">
        <f ca="1">NOW()</f>
        <v>44193.934088888891</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FUNDACIÓN SEMILLAS DE VIDA PARA COLOMBIA (FUNSEVIDA)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2679</v>
      </c>
      <c r="E48" s="144">
        <v>43084</v>
      </c>
      <c r="F48" s="144">
        <v>43404</v>
      </c>
      <c r="G48" s="158">
        <f>IF(AND(E48&lt;&gt;"",F48&lt;&gt;""),((F48-E48)/30),"")</f>
        <v>10.666666666666666</v>
      </c>
      <c r="H48" s="114" t="s">
        <v>2702</v>
      </c>
      <c r="I48" s="121" t="s">
        <v>453</v>
      </c>
      <c r="J48" s="121" t="s">
        <v>978</v>
      </c>
      <c r="K48" s="116">
        <v>724495588</v>
      </c>
      <c r="L48" s="115" t="s">
        <v>1148</v>
      </c>
      <c r="M48" s="117">
        <v>1</v>
      </c>
      <c r="N48" s="115" t="s">
        <v>27</v>
      </c>
      <c r="O48" s="115" t="s">
        <v>26</v>
      </c>
      <c r="P48" s="78"/>
    </row>
    <row r="49" spans="1:16" s="6" customFormat="1" ht="24.75" customHeight="1" x14ac:dyDescent="0.25">
      <c r="A49" s="142">
        <v>2</v>
      </c>
      <c r="B49" s="111" t="s">
        <v>2677</v>
      </c>
      <c r="C49" s="112" t="s">
        <v>31</v>
      </c>
      <c r="D49" s="121" t="s">
        <v>2680</v>
      </c>
      <c r="E49" s="144">
        <v>43403</v>
      </c>
      <c r="F49" s="144">
        <v>43464</v>
      </c>
      <c r="G49" s="158">
        <f t="shared" ref="G49:G50" si="2">IF(AND(E49&lt;&gt;"",F49&lt;&gt;""),((F49-E49)/30),"")</f>
        <v>2.0333333333333332</v>
      </c>
      <c r="H49" s="114" t="s">
        <v>2703</v>
      </c>
      <c r="I49" s="121" t="s">
        <v>453</v>
      </c>
      <c r="J49" s="121" t="s">
        <v>978</v>
      </c>
      <c r="K49" s="116">
        <v>113353211</v>
      </c>
      <c r="L49" s="115" t="s">
        <v>1148</v>
      </c>
      <c r="M49" s="117">
        <v>1</v>
      </c>
      <c r="N49" s="115" t="s">
        <v>27</v>
      </c>
      <c r="O49" s="115" t="s">
        <v>26</v>
      </c>
      <c r="P49" s="78"/>
    </row>
    <row r="50" spans="1:16" s="6" customFormat="1" ht="24.75" customHeight="1" x14ac:dyDescent="0.25">
      <c r="A50" s="142">
        <v>3</v>
      </c>
      <c r="B50" s="111" t="s">
        <v>2677</v>
      </c>
      <c r="C50" s="112" t="s">
        <v>31</v>
      </c>
      <c r="D50" s="121" t="s">
        <v>2681</v>
      </c>
      <c r="E50" s="144">
        <v>43485</v>
      </c>
      <c r="F50" s="144">
        <v>43822</v>
      </c>
      <c r="G50" s="158">
        <f t="shared" si="2"/>
        <v>11.233333333333333</v>
      </c>
      <c r="H50" s="119" t="s">
        <v>2704</v>
      </c>
      <c r="I50" s="121" t="s">
        <v>453</v>
      </c>
      <c r="J50" s="121" t="s">
        <v>978</v>
      </c>
      <c r="K50" s="116">
        <v>874846478</v>
      </c>
      <c r="L50" s="115" t="s">
        <v>1148</v>
      </c>
      <c r="M50" s="117">
        <v>1</v>
      </c>
      <c r="N50" s="115" t="s">
        <v>27</v>
      </c>
      <c r="O50" s="115" t="s">
        <v>26</v>
      </c>
      <c r="P50" s="78"/>
    </row>
    <row r="51" spans="1:16" s="6" customFormat="1" ht="24.75" customHeight="1" outlineLevel="1" x14ac:dyDescent="0.25">
      <c r="A51" s="142">
        <v>4</v>
      </c>
      <c r="B51" s="111" t="s">
        <v>2677</v>
      </c>
      <c r="C51" s="112" t="s">
        <v>31</v>
      </c>
      <c r="D51" s="121" t="s">
        <v>2682</v>
      </c>
      <c r="E51" s="144">
        <v>41661</v>
      </c>
      <c r="F51" s="144">
        <v>42004</v>
      </c>
      <c r="G51" s="158">
        <f t="shared" ref="G51:G107" si="3">IF(AND(E51&lt;&gt;"",F51&lt;&gt;""),((F51-E51)/30),"")</f>
        <v>11.433333333333334</v>
      </c>
      <c r="H51" s="114" t="s">
        <v>2705</v>
      </c>
      <c r="I51" s="121" t="s">
        <v>453</v>
      </c>
      <c r="J51" s="121" t="s">
        <v>963</v>
      </c>
      <c r="K51" s="116">
        <v>158406552</v>
      </c>
      <c r="L51" s="115" t="s">
        <v>1148</v>
      </c>
      <c r="M51" s="117">
        <v>1</v>
      </c>
      <c r="N51" s="115" t="s">
        <v>27</v>
      </c>
      <c r="O51" s="115" t="s">
        <v>26</v>
      </c>
      <c r="P51" s="78"/>
    </row>
    <row r="52" spans="1:16" s="7" customFormat="1" ht="24.75" customHeight="1" outlineLevel="1" x14ac:dyDescent="0.25">
      <c r="A52" s="143">
        <v>5</v>
      </c>
      <c r="B52" s="111" t="s">
        <v>2677</v>
      </c>
      <c r="C52" s="112" t="s">
        <v>31</v>
      </c>
      <c r="D52" s="121" t="s">
        <v>2683</v>
      </c>
      <c r="E52" s="144">
        <v>41508</v>
      </c>
      <c r="F52" s="144">
        <v>42003</v>
      </c>
      <c r="G52" s="158">
        <f t="shared" si="3"/>
        <v>16.5</v>
      </c>
      <c r="H52" s="119" t="s">
        <v>2706</v>
      </c>
      <c r="I52" s="121" t="s">
        <v>453</v>
      </c>
      <c r="J52" s="121" t="s">
        <v>963</v>
      </c>
      <c r="K52" s="116">
        <v>554090050</v>
      </c>
      <c r="L52" s="115" t="s">
        <v>1148</v>
      </c>
      <c r="M52" s="117">
        <v>1</v>
      </c>
      <c r="N52" s="115" t="s">
        <v>27</v>
      </c>
      <c r="O52" s="115" t="s">
        <v>26</v>
      </c>
      <c r="P52" s="79"/>
    </row>
    <row r="53" spans="1:16" s="7" customFormat="1" ht="24.75" customHeight="1" outlineLevel="1" x14ac:dyDescent="0.25">
      <c r="A53" s="143">
        <v>6</v>
      </c>
      <c r="B53" s="111" t="s">
        <v>2677</v>
      </c>
      <c r="C53" s="112" t="s">
        <v>31</v>
      </c>
      <c r="D53" s="121" t="s">
        <v>2684</v>
      </c>
      <c r="E53" s="144" t="s">
        <v>2685</v>
      </c>
      <c r="F53" s="144" t="s">
        <v>2686</v>
      </c>
      <c r="G53" s="158">
        <f t="shared" si="3"/>
        <v>11</v>
      </c>
      <c r="H53" s="119" t="s">
        <v>2707</v>
      </c>
      <c r="I53" s="121" t="s">
        <v>453</v>
      </c>
      <c r="J53" s="121" t="s">
        <v>963</v>
      </c>
      <c r="K53" s="116">
        <v>349199305</v>
      </c>
      <c r="L53" s="115" t="s">
        <v>1148</v>
      </c>
      <c r="M53" s="117">
        <v>1</v>
      </c>
      <c r="N53" s="115" t="s">
        <v>27</v>
      </c>
      <c r="O53" s="115" t="s">
        <v>26</v>
      </c>
      <c r="P53" s="79"/>
    </row>
    <row r="54" spans="1:16" s="7" customFormat="1" ht="24.75" customHeight="1" outlineLevel="1" x14ac:dyDescent="0.25">
      <c r="A54" s="143">
        <v>7</v>
      </c>
      <c r="B54" s="122" t="s">
        <v>2677</v>
      </c>
      <c r="C54" s="124" t="s">
        <v>31</v>
      </c>
      <c r="D54" s="121" t="s">
        <v>2687</v>
      </c>
      <c r="E54" s="144" t="s">
        <v>2688</v>
      </c>
      <c r="F54" s="144" t="s">
        <v>2689</v>
      </c>
      <c r="G54" s="158">
        <f t="shared" si="3"/>
        <v>11.033333333333333</v>
      </c>
      <c r="H54" s="114" t="s">
        <v>2708</v>
      </c>
      <c r="I54" s="121" t="s">
        <v>453</v>
      </c>
      <c r="J54" s="121" t="s">
        <v>963</v>
      </c>
      <c r="K54" s="118">
        <v>193446739</v>
      </c>
      <c r="L54" s="115" t="s">
        <v>1148</v>
      </c>
      <c r="M54" s="117">
        <v>1</v>
      </c>
      <c r="N54" s="115" t="s">
        <v>27</v>
      </c>
      <c r="O54" s="115" t="s">
        <v>26</v>
      </c>
      <c r="P54" s="79"/>
    </row>
    <row r="55" spans="1:16" s="7" customFormat="1" ht="24.75" customHeight="1" outlineLevel="1" x14ac:dyDescent="0.25">
      <c r="A55" s="143">
        <v>8</v>
      </c>
      <c r="B55" s="111" t="s">
        <v>2677</v>
      </c>
      <c r="C55" s="112" t="s">
        <v>31</v>
      </c>
      <c r="D55" s="121" t="s">
        <v>2690</v>
      </c>
      <c r="E55" s="144" t="s">
        <v>2691</v>
      </c>
      <c r="F55" s="144" t="s">
        <v>2692</v>
      </c>
      <c r="G55" s="158">
        <f t="shared" si="3"/>
        <v>11.8</v>
      </c>
      <c r="H55" s="114" t="s">
        <v>2709</v>
      </c>
      <c r="I55" s="113" t="s">
        <v>453</v>
      </c>
      <c r="J55" s="113" t="s">
        <v>963</v>
      </c>
      <c r="K55" s="118">
        <v>146026319</v>
      </c>
      <c r="L55" s="115" t="s">
        <v>1148</v>
      </c>
      <c r="M55" s="117">
        <v>1</v>
      </c>
      <c r="N55" s="115" t="s">
        <v>27</v>
      </c>
      <c r="O55" s="115" t="s">
        <v>26</v>
      </c>
      <c r="P55" s="79"/>
    </row>
    <row r="56" spans="1:16" s="7" customFormat="1" ht="24.75" customHeight="1" outlineLevel="1" x14ac:dyDescent="0.25">
      <c r="A56" s="143">
        <v>9</v>
      </c>
      <c r="B56" s="111" t="s">
        <v>2677</v>
      </c>
      <c r="C56" s="112" t="s">
        <v>31</v>
      </c>
      <c r="D56" s="110" t="s">
        <v>2693</v>
      </c>
      <c r="E56" s="144" t="s">
        <v>2694</v>
      </c>
      <c r="F56" s="144" t="s">
        <v>2695</v>
      </c>
      <c r="G56" s="158">
        <f t="shared" si="3"/>
        <v>11.266666666666667</v>
      </c>
      <c r="H56" s="114" t="s">
        <v>2710</v>
      </c>
      <c r="I56" s="113" t="s">
        <v>453</v>
      </c>
      <c r="J56" s="113" t="s">
        <v>963</v>
      </c>
      <c r="K56" s="118">
        <v>532044803</v>
      </c>
      <c r="L56" s="115" t="s">
        <v>1148</v>
      </c>
      <c r="M56" s="117">
        <v>1</v>
      </c>
      <c r="N56" s="115" t="s">
        <v>27</v>
      </c>
      <c r="O56" s="115" t="s">
        <v>26</v>
      </c>
      <c r="P56" s="79"/>
    </row>
    <row r="57" spans="1:16" s="7" customFormat="1" ht="24.75" customHeight="1" outlineLevel="1" x14ac:dyDescent="0.25">
      <c r="A57" s="143">
        <v>10</v>
      </c>
      <c r="B57" s="64" t="s">
        <v>2677</v>
      </c>
      <c r="C57" s="65" t="s">
        <v>31</v>
      </c>
      <c r="D57" s="63" t="s">
        <v>2696</v>
      </c>
      <c r="E57" s="144" t="s">
        <v>2697</v>
      </c>
      <c r="F57" s="144" t="s">
        <v>2698</v>
      </c>
      <c r="G57" s="158">
        <f t="shared" si="3"/>
        <v>11.266666666666667</v>
      </c>
      <c r="H57" s="64" t="s">
        <v>2711</v>
      </c>
      <c r="I57" s="63" t="s">
        <v>453</v>
      </c>
      <c r="J57" s="63" t="s">
        <v>963</v>
      </c>
      <c r="K57" s="66">
        <v>197991746</v>
      </c>
      <c r="L57" s="65" t="s">
        <v>1148</v>
      </c>
      <c r="M57" s="67">
        <v>1</v>
      </c>
      <c r="N57" s="65" t="s">
        <v>27</v>
      </c>
      <c r="O57" s="65" t="s">
        <v>26</v>
      </c>
      <c r="P57" s="79"/>
    </row>
    <row r="58" spans="1:16" s="7" customFormat="1" ht="24.75" customHeight="1" outlineLevel="1" x14ac:dyDescent="0.25">
      <c r="A58" s="143">
        <v>11</v>
      </c>
      <c r="B58" s="64" t="s">
        <v>2677</v>
      </c>
      <c r="C58" s="65" t="s">
        <v>31</v>
      </c>
      <c r="D58" s="63" t="s">
        <v>2699</v>
      </c>
      <c r="E58" s="144" t="s">
        <v>2700</v>
      </c>
      <c r="F58" s="144" t="s">
        <v>2701</v>
      </c>
      <c r="G58" s="158">
        <f t="shared" si="3"/>
        <v>0.96666666666666667</v>
      </c>
      <c r="H58" s="64" t="s">
        <v>2712</v>
      </c>
      <c r="I58" s="63" t="s">
        <v>453</v>
      </c>
      <c r="J58" s="63" t="s">
        <v>975</v>
      </c>
      <c r="K58" s="66">
        <v>126685767</v>
      </c>
      <c r="L58" s="65" t="s">
        <v>1148</v>
      </c>
      <c r="M58" s="67">
        <v>1</v>
      </c>
      <c r="N58" s="65" t="s">
        <v>27</v>
      </c>
      <c r="O58" s="65" t="s">
        <v>26</v>
      </c>
      <c r="P58" s="79"/>
    </row>
    <row r="59" spans="1:16" s="7" customFormat="1" ht="24.75" customHeight="1" outlineLevel="1" x14ac:dyDescent="0.25">
      <c r="A59" s="143">
        <v>12</v>
      </c>
      <c r="B59" s="64"/>
      <c r="C59" s="65"/>
      <c r="D59" s="63"/>
      <c r="E59" s="144"/>
      <c r="F59" s="144"/>
      <c r="G59" s="158"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8"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8"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8"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8"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8"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2713</v>
      </c>
      <c r="E114" s="144">
        <v>44169</v>
      </c>
      <c r="F114" s="144">
        <v>44773</v>
      </c>
      <c r="G114" s="158">
        <f>IF(AND(E114&lt;&gt;"",F114&lt;&gt;""),((F114-E114)/30),"")</f>
        <v>20.133333333333333</v>
      </c>
      <c r="H114" s="122" t="s">
        <v>2716</v>
      </c>
      <c r="I114" s="121" t="s">
        <v>453</v>
      </c>
      <c r="J114" s="121" t="s">
        <v>963</v>
      </c>
      <c r="K114" s="123">
        <v>2040049029</v>
      </c>
      <c r="L114" s="100">
        <f>+IF(AND(K114&gt;0,O114="Ejecución"),(K114/877802)*Tabla28[[#This Row],[% participación]],IF(AND(K114&gt;0,O114&lt;&gt;"Ejecución"),"-",""))</f>
        <v>2324.0423569324289</v>
      </c>
      <c r="M114" s="124" t="s">
        <v>1148</v>
      </c>
      <c r="N114" s="171">
        <v>1</v>
      </c>
      <c r="O114" s="160" t="s">
        <v>1150</v>
      </c>
      <c r="P114" s="78"/>
    </row>
    <row r="115" spans="1:16" s="6" customFormat="1" ht="24.75" customHeight="1" x14ac:dyDescent="0.25">
      <c r="A115" s="142">
        <v>2</v>
      </c>
      <c r="B115" s="159" t="s">
        <v>2664</v>
      </c>
      <c r="C115" s="161" t="s">
        <v>31</v>
      </c>
      <c r="D115" s="63" t="s">
        <v>2714</v>
      </c>
      <c r="E115" s="144">
        <v>44169</v>
      </c>
      <c r="F115" s="144">
        <v>44773</v>
      </c>
      <c r="G115" s="158">
        <f t="shared" ref="G115:G116" si="4">IF(AND(E115&lt;&gt;"",F115&lt;&gt;""),((F115-E115)/30),"")</f>
        <v>20.133333333333333</v>
      </c>
      <c r="H115" s="64" t="s">
        <v>2716</v>
      </c>
      <c r="I115" s="63" t="s">
        <v>453</v>
      </c>
      <c r="J115" s="63" t="s">
        <v>963</v>
      </c>
      <c r="K115" s="68">
        <v>2040049029</v>
      </c>
      <c r="L115" s="100">
        <f>+IF(AND(K115&gt;0,O115="Ejecución"),(K115/877802)*Tabla28[[#This Row],[% participación]],IF(AND(K115&gt;0,O115&lt;&gt;"Ejecución"),"-",""))</f>
        <v>2324.0423569324289</v>
      </c>
      <c r="M115" s="65" t="s">
        <v>1148</v>
      </c>
      <c r="N115" s="171">
        <v>1</v>
      </c>
      <c r="O115" s="160" t="s">
        <v>1150</v>
      </c>
      <c r="P115" s="78"/>
    </row>
    <row r="116" spans="1:16" s="6" customFormat="1" ht="24.75" customHeight="1" x14ac:dyDescent="0.25">
      <c r="A116" s="142">
        <v>3</v>
      </c>
      <c r="B116" s="159" t="s">
        <v>2664</v>
      </c>
      <c r="C116" s="161" t="s">
        <v>31</v>
      </c>
      <c r="D116" s="63" t="s">
        <v>2715</v>
      </c>
      <c r="E116" s="144">
        <v>44165</v>
      </c>
      <c r="F116" s="144">
        <v>44773</v>
      </c>
      <c r="G116" s="158">
        <f t="shared" si="4"/>
        <v>20.266666666666666</v>
      </c>
      <c r="H116" s="64" t="s">
        <v>2717</v>
      </c>
      <c r="I116" s="63" t="s">
        <v>453</v>
      </c>
      <c r="J116" s="63" t="s">
        <v>978</v>
      </c>
      <c r="K116" s="68">
        <v>2701303211</v>
      </c>
      <c r="L116" s="100">
        <f>+IF(AND(K116&gt;0,O116="Ejecución"),(K116/877802)*Tabla28[[#This Row],[% participación]],IF(AND(K116&gt;0,O116&lt;&gt;"Ejecución"),"-",""))</f>
        <v>3077.3491185939424</v>
      </c>
      <c r="M116" s="65" t="s">
        <v>1148</v>
      </c>
      <c r="N116" s="171">
        <v>1</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1.4999999999999999E-2</v>
      </c>
      <c r="G179" s="163">
        <f>IF(F179&gt;0,SUM(E179+F179),"")</f>
        <v>3.5000000000000003E-2</v>
      </c>
      <c r="H179" s="5"/>
      <c r="I179" s="219" t="s">
        <v>2670</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98275205.735000014</v>
      </c>
      <c r="F185" s="92"/>
      <c r="G185" s="93"/>
      <c r="H185" s="88"/>
      <c r="I185" s="90" t="s">
        <v>2627</v>
      </c>
      <c r="J185" s="164">
        <f>+SUM(M179:M183)</f>
        <v>0.02</v>
      </c>
      <c r="K185" s="200" t="s">
        <v>2628</v>
      </c>
      <c r="L185" s="200"/>
      <c r="M185" s="94">
        <f>+J185*(SUM(K20:K35))</f>
        <v>56157260.420000002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6">
        <v>41905</v>
      </c>
      <c r="D193" s="5"/>
      <c r="E193" s="125">
        <v>2133</v>
      </c>
      <c r="F193" s="5"/>
      <c r="G193" s="5"/>
      <c r="H193" s="146" t="s">
        <v>2718</v>
      </c>
      <c r="J193" s="5"/>
      <c r="K193" s="126">
        <v>39840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49" t="s">
        <v>2720</v>
      </c>
      <c r="J211" s="27" t="s">
        <v>2622</v>
      </c>
      <c r="K211" s="249" t="s">
        <v>2720</v>
      </c>
      <c r="L211" s="21"/>
      <c r="M211" s="21"/>
      <c r="N211" s="21"/>
      <c r="O211" s="8"/>
    </row>
    <row r="212" spans="1:15" x14ac:dyDescent="0.25">
      <c r="A212" s="9"/>
      <c r="B212" s="27" t="s">
        <v>2619</v>
      </c>
      <c r="C212" s="125" t="s">
        <v>2719</v>
      </c>
      <c r="D212" s="21"/>
      <c r="G212" s="27" t="s">
        <v>2621</v>
      </c>
      <c r="H212" s="249">
        <v>3126242742</v>
      </c>
      <c r="J212" s="27" t="s">
        <v>2623</v>
      </c>
      <c r="K212" s="125"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Orta</cp:lastModifiedBy>
  <cp:lastPrinted>2020-12-29T03:25:42Z</cp:lastPrinted>
  <dcterms:created xsi:type="dcterms:W3CDTF">2020-10-14T21:57:42Z</dcterms:created>
  <dcterms:modified xsi:type="dcterms:W3CDTF">2020-12-29T03:25:57Z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