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30\"/>
    </mc:Choice>
  </mc:AlternateContent>
  <xr:revisionPtr revIDLastSave="0" documentId="8_{9B85365C-A934-400B-8AA0-AEF76283A0A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<sst xmlns="http://schemas.openxmlformats.org/spreadsheetml/2006/main" count="4815" uniqueCount="2789">
  <si>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</si>
  <si>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</si>
  <si>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</si>
  <si>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</si>
  <si>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</si>
  <si>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</si>
  <si>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</si>
  <si>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</si>
  <si>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</si>
  <si>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</si>
  <si>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</si>
  <si>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</si>
  <si>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</si>
  <si>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</si>
  <si>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</si>
  <si>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</si>
  <si>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</si>
  <si>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</si>
  <si>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</si>
  <si>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</si>
  <si>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</si>
  <si>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</si>
  <si>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</si>
  <si>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</si>
  <si>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</si>
  <si>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</si>
  <si>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</si>
  <si>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</si>
  <si>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</si>
  <si>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</si>
  <si>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</si>
  <si>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</si>
  <si>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</si>
  <si>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</si>
  <si>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</si>
  <si>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</si>
  <si>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</si>
  <si>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</si>
  <si>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</si>
  <si>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</si>
  <si>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</si>
  <si>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</si>
  <si>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</si>
  <si>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</si>
  <si>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</si>
  <si>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</si>
  <si>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</si>
  <si>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</si>
  <si>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</si>
  <si>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</si>
  <si>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</si>
  <si>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</si>
  <si>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</si>
  <si>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</si>
  <si>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</si>
  <si>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</si>
  <si>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</si>
  <si>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</si>
  <si>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</si>
  <si>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</si>
  <si>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</si>
  <si>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</si>
  <si>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</si>
  <si>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</si>
  <si>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</si>
  <si>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</si>
  <si>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</si>
  <si>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</si>
  <si>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</si>
  <si>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</si>
  <si>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</si>
  <si>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</si>
  <si>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</si>
  <si>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</si>
  <si>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</si>
  <si>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</si>
  <si>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</si>
  <si>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</si>
  <si>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</si>
  <si>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</si>
  <si>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</si>
  <si>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</si>
  <si>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</si>
  <si>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</si>
  <si>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</si>
  <si>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</si>
  <si>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</si>
  <si>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</si>
  <si>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</si>
  <si>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</si>
  <si>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</si>
  <si>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</si>
  <si>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</si>
  <si>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</si>
  <si>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</si>
  <si>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</si>
  <si>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</si>
  <si>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</si>
  <si>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</si>
  <si>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</si>
  <si>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</si>
  <si>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</si>
  <si>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</si>
  <si>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</si>
  <si>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</si>
  <si>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</si>
  <si>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</si>
  <si>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</si>
  <si>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</si>
  <si>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</si>
  <si>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</si>
  <si>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</si>
  <si>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</si>
  <si>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</si>
  <si>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</si>
  <si>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</si>
  <si>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</si>
  <si>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</si>
  <si>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</si>
  <si>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</si>
  <si>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</si>
  <si>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</si>
  <si>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</si>
  <si>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</si>
  <si>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</si>
  <si>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</si>
  <si>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</si>
  <si>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</si>
  <si>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</si>
  <si>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</si>
  <si>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</si>
  <si>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</si>
  <si>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</si>
  <si>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</si>
  <si>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</si>
  <si>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</si>
  <si>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</si>
  <si>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</si>
  <si>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</si>
  <si>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</si>
  <si>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</si>
  <si>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</si>
  <si>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</si>
  <si>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</si>
  <si>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</si>
  <si>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</si>
  <si>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</si>
  <si>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</si>
  <si>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</si>
  <si>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</si>
  <si>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</si>
  <si>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</si>
  <si>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</si>
  <si>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</si>
  <si>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</si>
  <si>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</si>
  <si>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</si>
  <si>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</si>
  <si>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</si>
  <si>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</si>
  <si>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</si>
  <si>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</si>
  <si>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</si>
  <si>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</si>
  <si>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</si>
  <si>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</si>
  <si>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</si>
  <si>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</si>
  <si>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</si>
  <si>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</si>
  <si>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</si>
  <si>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</si>
  <si>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</si>
  <si>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</si>
  <si>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</si>
  <si>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</si>
  <si>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</si>
  <si>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</si>
  <si>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</si>
  <si>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</si>
  <si>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</si>
  <si>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</si>
  <si>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</si>
  <si>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</si>
  <si>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</si>
  <si>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</si>
  <si>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</si>
  <si>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</si>
  <si>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</si>
  <si>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</si>
  <si>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</si>
  <si>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</si>
  <si>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</si>
  <si>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</si>
  <si>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</si>
  <si>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</si>
  <si>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</si>
  <si>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</si>
  <si>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</si>
  <si>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</si>
  <si>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</si>
  <si>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</si>
  <si>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</si>
  <si>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</si>
  <si>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</si>
  <si>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</si>
  <si>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</si>
  <si>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</si>
  <si>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</si>
  <si>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</si>
  <si>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</si>
  <si>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</si>
  <si>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</si>
  <si>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</si>
  <si>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</si>
  <si>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</si>
  <si>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</si>
  <si>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</si>
  <si>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</si>
  <si>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</si>
  <si>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</si>
  <si>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</si>
  <si>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</si>
  <si>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</si>
  <si>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</si>
  <si>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</si>
  <si>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</si>
  <si>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</si>
  <si>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</si>
  <si>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</si>
  <si>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</si>
  <si>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</si>
  <si>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</si>
  <si>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</si>
  <si>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</si>
  <si>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</si>
  <si>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</si>
  <si>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</si>
  <si>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</si>
  <si>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</si>
  <si>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</si>
  <si>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</si>
  <si>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</si>
  <si>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</si>
  <si>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</si>
  <si>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</si>
  <si>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</si>
  <si>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</si>
  <si>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</si>
  <si>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</si>
  <si>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</si>
  <si>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</si>
  <si>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</si>
  <si>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</si>
  <si>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</si>
  <si>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</si>
  <si>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</si>
  <si>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</si>
  <si>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</si>
  <si>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</si>
  <si>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</si>
  <si>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</si>
  <si>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</si>
  <si>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</si>
  <si>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</si>
  <si>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</si>
  <si>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</si>
  <si>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</si>
  <si>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</si>
  <si>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</si>
  <si>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</si>
  <si>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</si>
  <si>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</si>
  <si>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</si>
  <si>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</si>
  <si>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</si>
  <si>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</si>
  <si>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</si>
  <si>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</si>
  <si>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</si>
  <si>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</si>
  <si>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</si>
  <si>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</si>
  <si>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</si>
  <si>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</si>
  <si>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</si>
  <si>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</si>
  <si>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</si>
  <si>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</si>
  <si>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</si>
  <si>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</si>
  <si>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</si>
  <si>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</si>
  <si>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</si>
  <si>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</si>
  <si>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</si>
  <si>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</si>
  <si>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</si>
  <si>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</si>
  <si>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</si>
  <si>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</si>
  <si>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</si>
  <si>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</si>
  <si>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</si>
  <si>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</si>
  <si>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</si>
  <si>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</si>
  <si>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</si>
  <si>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</si>
  <si>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</si>
  <si>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</si>
  <si>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</si>
  <si>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</si>
  <si>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</si>
  <si>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</si>
  <si>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</si>
  <si>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</si>
  <si>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</si>
  <si>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</si>
  <si>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</si>
  <si>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</si>
  <si>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</si>
  <si>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</si>
  <si>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</si>
  <si>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</si>
  <si>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</si>
  <si>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</si>
  <si>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</si>
  <si>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</si>
  <si>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</si>
  <si>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</si>
  <si>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</si>
  <si>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</si>
  <si>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</si>
  <si>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</si>
  <si>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</si>
  <si>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</si>
  <si>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</si>
  <si>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</si>
  <si>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</si>
  <si>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</si>
  <si>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</si>
  <si>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</si>
  <si>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</si>
  <si>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</si>
  <si>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</si>
  <si>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</si>
  <si>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</si>
  <si>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</si>
  <si>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</si>
  <si>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</si>
  <si>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</si>
  <si>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</si>
  <si>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</si>
  <si>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</si>
  <si>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</si>
  <si>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</si>
  <si>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</si>
  <si>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</si>
  <si>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</si>
  <si>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</si>
  <si>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</si>
  <si>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</si>
  <si>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</si>
  <si>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</si>
  <si>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</si>
  <si>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</si>
  <si>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</si>
  <si>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</si>
  <si>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</si>
  <si>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</si>
  <si>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</si>
  <si>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</si>
  <si>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</si>
  <si>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</si>
  <si>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</si>
  <si>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</si>
  <si>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</si>
  <si>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</si>
  <si>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</si>
  <si>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</si>
  <si>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</si>
  <si>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</si>
  <si>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</si>
  <si>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</si>
  <si>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</si>
  <si>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</si>
  <si>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</si>
  <si>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</si>
  <si>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</si>
  <si>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</si>
  <si>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</si>
  <si>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</si>
  <si>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</si>
  <si>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</si>
  <si>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</si>
  <si>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</si>
  <si>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</si>
  <si>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</si>
  <si>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</si>
  <si>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</si>
  <si>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</si>
  <si>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</si>
  <si>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</si>
  <si>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</si>
  <si>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</si>
  <si>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</si>
  <si>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</si>
  <si>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</si>
  <si>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</si>
  <si>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</si>
  <si>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</si>
  <si>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</si>
  <si>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</si>
  <si>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</si>
  <si>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</si>
  <si>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</si>
  <si>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</si>
  <si>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</si>
  <si>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</si>
  <si>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</si>
  <si>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</si>
  <si>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</si>
  <si>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</si>
  <si>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</si>
  <si>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</si>
  <si>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</si>
  <si>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</si>
  <si>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</si>
  <si>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</si>
  <si>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</si>
  <si>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</si>
  <si>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</si>
  <si>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</si>
  <si>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</si>
  <si>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</si>
  <si>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</si>
  <si>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</si>
  <si>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</si>
  <si>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</si>
  <si>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</si>
  <si>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</si>
  <si>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</si>
  <si>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</si>
  <si>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</si>
  <si>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</si>
  <si>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</si>
  <si>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</si>
  <si>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</si>
  <si>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</si>
  <si>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</si>
  <si>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</si>
  <si>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</si>
  <si>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</si>
  <si>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</si>
  <si>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</si>
  <si>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</si>
  <si>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</si>
  <si>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</si>
  <si>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</si>
  <si>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</si>
  <si>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</si>
  <si>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</si>
  <si>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</si>
  <si>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</si>
  <si>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</si>
  <si>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</si>
  <si>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</si>
  <si>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</si>
  <si>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</si>
  <si>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</si>
  <si>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</si>
  <si>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</si>
  <si>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</si>
  <si>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</si>
  <si>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</si>
  <si>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</si>
  <si>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</si>
  <si>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</si>
  <si>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</si>
  <si>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</si>
  <si>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</si>
  <si>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</si>
  <si>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</si>
  <si>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</si>
  <si>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</si>
  <si>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</si>
  <si>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</si>
  <si>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</si>
  <si>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</si>
  <si>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</si>
  <si>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</si>
  <si>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</si>
  <si>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</si>
  <si>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</si>
  <si>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</si>
  <si>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</si>
  <si>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</si>
  <si>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</si>
  <si>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</si>
  <si>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</si>
  <si>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</si>
  <si>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</si>
  <si>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</si>
  <si>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</si>
  <si>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</si>
  <si>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</si>
  <si>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</si>
  <si>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</si>
  <si>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</si>
  <si>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</si>
  <si>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</si>
  <si>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</si>
  <si>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</si>
  <si>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</si>
  <si>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</si>
  <si>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</si>
  <si>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</si>
  <si>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</si>
  <si>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</si>
  <si>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</si>
  <si>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</si>
  <si>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</si>
  <si>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</si>
  <si>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</si>
  <si>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</si>
  <si>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</si>
  <si>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</si>
  <si>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</si>
  <si>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</si>
  <si>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</si>
  <si>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</si>
  <si>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</si>
  <si>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</si>
  <si>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</si>
  <si>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</si>
  <si>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</si>
  <si>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</si>
  <si>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</si>
  <si>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</si>
  <si>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</si>
  <si>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</si>
  <si>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</si>
  <si>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</si>
  <si>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</si>
  <si>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</si>
  <si>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</si>
  <si>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</si>
  <si>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</si>
  <si>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</si>
  <si>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</si>
  <si>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</si>
  <si>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</si>
  <si>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</si>
  <si>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</si>
  <si>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</si>
  <si>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</si>
  <si>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</si>
  <si>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</si>
  <si>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</si>
  <si>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</si>
  <si>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</si>
  <si>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</si>
  <si>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</si>
  <si>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</si>
  <si>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</si>
  <si>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</si>
  <si>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</si>
  <si>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</si>
  <si>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</si>
  <si>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</si>
  <si>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</si>
  <si>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</si>
  <si>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</si>
  <si>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</si>
  <si>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</si>
  <si>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</si>
  <si>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</si>
  <si>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</si>
  <si>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</si>
  <si>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</si>
  <si>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</si>
  <si>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</si>
  <si>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</si>
  <si>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</si>
  <si>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</si>
  <si>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</si>
  <si>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</si>
  <si>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</si>
  <si>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</si>
  <si>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</si>
  <si>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</si>
  <si>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</si>
  <si>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</si>
  <si>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</si>
  <si>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</si>
  <si>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</si>
  <si>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</si>
  <si>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</si>
  <si>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</si>
  <si>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</si>
  <si>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</si>
  <si>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</si>
  <si>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</si>
  <si>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</si>
  <si>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</si>
  <si>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</si>
  <si>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</si>
  <si>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</si>
  <si>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</si>
  <si>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</si>
  <si>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</si>
  <si>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</si>
  <si>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</si>
  <si>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</si>
  <si>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</si>
  <si>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</si>
  <si>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</si>
  <si>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</si>
  <si>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</si>
  <si>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</si>
  <si>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</si>
  <si>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</si>
  <si>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</si>
  <si>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</si>
  <si>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</si>
  <si>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</si>
  <si>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</si>
  <si>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</si>
  <si>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</si>
  <si>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</si>
  <si>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</si>
  <si>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</si>
  <si>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</si>
  <si>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</si>
  <si>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</si>
  <si>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</si>
  <si>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</si>
  <si>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</si>
  <si>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</si>
  <si>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</si>
  <si>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</si>
  <si>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</si>
  <si>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</si>
  <si>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</si>
  <si>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</si>
  <si>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</si>
  <si>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</si>
  <si>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</si>
  <si>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</si>
  <si>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</si>
  <si>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</si>
  <si>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</si>
  <si>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</si>
  <si>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</si>
  <si>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</si>
  <si>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</si>
  <si>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</si>
  <si>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</si>
  <si>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</si>
  <si>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</si>
  <si>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</si>
  <si>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</si>
  <si>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</si>
  <si>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</si>
  <si>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</si>
  <si>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</si>
  <si>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</si>
  <si>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</si>
  <si>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</si>
  <si>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</si>
  <si>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</si>
  <si>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</si>
  <si>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</si>
  <si>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</si>
  <si>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</si>
  <si>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</si>
  <si>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</si>
  <si>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</si>
  <si>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</si>
  <si>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</si>
  <si>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</si>
  <si>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</si>
  <si>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</si>
  <si>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</si>
  <si>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</si>
  <si>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</si>
  <si>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</si>
  <si>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</si>
  <si>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</si>
  <si>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</si>
  <si>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</si>
  <si>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</si>
  <si>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</si>
  <si>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</si>
  <si>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</si>
  <si>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</si>
  <si>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</si>
  <si>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</si>
  <si>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</si>
  <si>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</si>
  <si>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</si>
  <si>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</si>
  <si>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</si>
  <si>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</si>
  <si>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</si>
  <si>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</si>
  <si>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</si>
  <si>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</si>
  <si>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</si>
  <si>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</si>
  <si>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</si>
  <si>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</si>
  <si>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</si>
  <si>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</si>
  <si>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</si>
  <si>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</si>
  <si>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</si>
  <si>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</si>
  <si>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</si>
  <si>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</si>
  <si>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</si>
  <si>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</si>
  <si>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</si>
  <si>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</si>
  <si>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</si>
  <si>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</si>
  <si>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</si>
  <si>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</si>
  <si>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</si>
  <si>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</si>
  <si>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</si>
  <si>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</si>
  <si>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</si>
  <si>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</si>
  <si>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</si>
  <si>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</si>
  <si>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</si>
  <si>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</si>
  <si>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</si>
  <si>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</si>
  <si>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</si>
  <si>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</si>
  <si>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</si>
  <si>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</si>
  <si>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</si>
  <si>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</si>
  <si>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</si>
  <si>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</si>
  <si>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</si>
  <si>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</si>
  <si>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</si>
  <si>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</si>
  <si>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</si>
  <si>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</si>
  <si>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</si>
  <si>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</si>
  <si>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</si>
  <si>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</si>
  <si>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</si>
  <si>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</si>
  <si>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</si>
  <si>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</si>
  <si>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</si>
  <si>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</si>
  <si>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</si>
  <si>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</si>
  <si>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</si>
  <si>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</si>
  <si>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</si>
  <si>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</si>
  <si>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</si>
  <si>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</si>
  <si>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</si>
  <si>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</si>
  <si>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</si>
  <si>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</si>
  <si>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</si>
  <si>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</si>
  <si>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</si>
  <si>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</si>
  <si>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</si>
  <si>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</si>
  <si>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</si>
  <si>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</si>
  <si>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</si>
  <si>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</si>
  <si>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</si>
  <si>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</si>
  <si>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</si>
  <si>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</si>
  <si>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</si>
  <si>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</si>
  <si>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</si>
  <si>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</si>
  <si>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</si>
  <si>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</si>
  <si>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</si>
  <si>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</si>
  <si>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</si>
  <si>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</si>
  <si>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</si>
  <si>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</si>
  <si>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</si>
  <si>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</si>
  <si>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</si>
  <si>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</si>
  <si>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</si>
  <si>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</si>
  <si>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</si>
  <si>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</si>
  <si>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</si>
  <si>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</si>
  <si>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</si>
  <si>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</si>
  <si>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</si>
  <si>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</si>
  <si>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</si>
  <si>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</si>
  <si>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</si>
  <si>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</si>
  <si>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</si>
  <si>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</si>
  <si>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</si>
  <si>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</si>
  <si>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</si>
  <si>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</si>
  <si>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</si>
  <si>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</si>
  <si>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</si>
  <si>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</si>
  <si>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</si>
  <si>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</si>
  <si>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</si>
  <si>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</si>
  <si>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</si>
  <si>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</si>
  <si>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</si>
  <si>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</si>
  <si>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</si>
  <si>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</si>
  <si>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</si>
  <si>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</si>
  <si>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</si>
  <si>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</si>
  <si>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</si>
  <si>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</si>
  <si>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</si>
  <si>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</si>
  <si>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</si>
  <si>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</si>
  <si>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</si>
  <si>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</si>
  <si>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</si>
  <si>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</si>
  <si>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</si>
  <si>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</si>
  <si>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</si>
  <si>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</si>
  <si>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</si>
  <si>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</si>
  <si>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</si>
  <si>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</si>
  <si>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</si>
  <si>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</si>
  <si>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</si>
  <si>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</si>
  <si>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</si>
  <si>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</si>
  <si>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</si>
  <si>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</si>
  <si>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</si>
  <si>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</si>
  <si>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</si>
  <si>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</si>
  <si>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</si>
  <si>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</si>
  <si>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</si>
  <si>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</si>
  <si>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</si>
  <si>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</si>
  <si>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</si>
  <si>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</si>
  <si>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</si>
  <si>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</si>
  <si>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</si>
  <si>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</si>
  <si>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</si>
  <si>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</si>
  <si>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</si>
  <si>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</si>
  <si>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</si>
  <si>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</si>
  <si>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</si>
  <si>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</si>
  <si>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</si>
  <si>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</si>
  <si>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</si>
  <si>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</si>
  <si>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</si>
  <si>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</si>
  <si>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</si>
  <si>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</si>
  <si>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</si>
  <si>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</si>
  <si>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</si>
  <si>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</si>
  <si>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</si>
  <si>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</si>
  <si>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</si>
  <si>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</si>
  <si>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</si>
  <si>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</si>
  <si>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</si>
  <si>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</si>
  <si>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</si>
  <si>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</si>
  <si>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</si>
  <si>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</si>
  <si>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</si>
  <si>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</si>
  <si>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</si>
  <si>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</si>
  <si>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</si>
  <si>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</si>
  <si>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</si>
  <si>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</si>
  <si>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</si>
  <si>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</si>
  <si>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</si>
  <si>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</si>
  <si>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</si>
  <si>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</si>
  <si>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</si>
  <si>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</si>
  <si>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</si>
  <si>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</si>
  <si>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</si>
  <si>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</si>
  <si>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</si>
  <si>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</si>
  <si>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</si>
  <si>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</si>
  <si>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</si>
  <si>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</si>
  <si>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</si>
  <si>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</si>
  <si>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</si>
  <si>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</si>
  <si>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</si>
  <si>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</si>
  <si>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</si>
  <si>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</si>
  <si>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</si>
  <si>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</si>
  <si>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</si>
  <si>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</si>
  <si>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</si>
  <si>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</si>
  <si>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</si>
  <si>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</si>
  <si>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</si>
  <si>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</si>
  <si>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</si>
  <si>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</si>
  <si>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</si>
  <si>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</si>
  <si>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</si>
  <si>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</si>
  <si>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</si>
  <si>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</si>
  <si>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</si>
  <si>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</si>
  <si>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</si>
  <si>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</si>
  <si>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</si>
  <si>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</si>
  <si>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</si>
  <si>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</si>
  <si>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</si>
  <si>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</si>
  <si>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</si>
  <si>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</si>
  <si>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</si>
  <si>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</si>
  <si>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</si>
  <si>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</si>
  <si>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</si>
  <si>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</si>
  <si>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</si>
  <si>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</si>
  <si>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</si>
  <si>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</si>
  <si>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</si>
  <si>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</si>
  <si>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</si>
  <si>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</si>
  <si>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</si>
  <si>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</si>
  <si>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</si>
  <si>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</si>
  <si>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</si>
  <si>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</si>
  <si>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</si>
  <si>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</si>
  <si>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</si>
  <si>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</si>
  <si>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</si>
  <si>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</si>
  <si>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</si>
  <si>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</si>
  <si>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</si>
  <si>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</si>
  <si>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</si>
  <si>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</si>
  <si>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</si>
  <si>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</si>
  <si>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</si>
  <si>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</si>
  <si>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</si>
  <si>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</si>
  <si>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</si>
  <si>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</si>
  <si>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</si>
  <si>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</si>
  <si>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</si>
  <si>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</si>
  <si>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</si>
  <si>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</si>
  <si>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</si>
  <si>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</si>
  <si>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</si>
  <si>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</si>
  <si>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</si>
  <si>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</si>
  <si>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</si>
  <si>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</si>
  <si>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</si>
  <si>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</si>
  <si>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</si>
  <si>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</si>
  <si>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</si>
  <si>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</si>
  <si>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</si>
  <si>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</si>
  <si>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</si>
  <si>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</si>
  <si>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</si>
  <si>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</si>
  <si>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</si>
  <si>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</si>
  <si>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</si>
  <si>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</si>
  <si>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</si>
  <si>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</si>
  <si>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</si>
  <si>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</si>
  <si>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</si>
  <si>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</si>
  <si>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</si>
  <si>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</si>
  <si>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</si>
  <si>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</si>
  <si>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</si>
  <si>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</si>
  <si>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</si>
  <si>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</si>
  <si>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</si>
  <si>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</si>
  <si>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</si>
  <si>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</si>
  <si>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</si>
  <si>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</si>
  <si>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</si>
  <si>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</si>
  <si>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</si>
  <si>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</si>
  <si>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</si>
  <si>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</si>
  <si>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</si>
  <si>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</si>
  <si>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</si>
  <si>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</si>
  <si>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</si>
  <si>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</si>
  <si>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</si>
  <si>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</si>
  <si>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</si>
  <si>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</si>
  <si>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</si>
  <si>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</si>
  <si>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</si>
  <si>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</si>
  <si>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</si>
  <si>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</si>
  <si>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</si>
  <si>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</si>
  <si>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</si>
  <si>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</si>
  <si>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</si>
  <si>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</si>
  <si>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</si>
  <si>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</si>
  <si>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</si>
  <si>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</si>
  <si>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</si>
  <si>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</si>
  <si>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</si>
  <si>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</si>
  <si>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</si>
  <si>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</si>
  <si>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</si>
  <si>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</si>
  <si>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</si>
  <si>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</si>
  <si>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</si>
  <si>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</si>
  <si>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</si>
  <si>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</si>
  <si>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</si>
  <si>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</si>
  <si>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</si>
  <si>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</si>
  <si>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</si>
  <si>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</si>
  <si>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</si>
  <si>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</si>
  <si>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</si>
  <si>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</si>
  <si>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</si>
  <si>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</si>
  <si>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</si>
  <si>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</si>
  <si>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</si>
  <si>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</si>
  <si>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</si>
  <si>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</si>
  <si>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</si>
  <si>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</si>
  <si>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</si>
  <si>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</si>
  <si>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</si>
  <si>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</si>
  <si>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</si>
  <si>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</si>
  <si>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</si>
  <si>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</si>
  <si>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</si>
  <si>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</si>
  <si>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</si>
  <si>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</si>
  <si>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</si>
  <si>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</si>
  <si>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</si>
  <si>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</si>
  <si>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</si>
  <si>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</si>
  <si>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</si>
  <si>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</si>
  <si>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</si>
  <si>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</si>
  <si>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</si>
  <si>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</si>
  <si>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</si>
  <si>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</si>
  <si>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</si>
  <si>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</si>
  <si>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</si>
  <si>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</si>
  <si>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</si>
  <si>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</si>
  <si>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</si>
  <si>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</si>
  <si>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</si>
  <si>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</si>
  <si>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</si>
  <si>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</si>
  <si>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</si>
  <si>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</si>
  <si>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</si>
  <si>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</si>
  <si>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</si>
  <si>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</si>
  <si>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</si>
  <si>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</si>
  <si>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</si>
  <si>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</si>
  <si>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</si>
  <si>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</si>
  <si>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</si>
  <si>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</si>
  <si>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</si>
  <si>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</si>
  <si>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</si>
  <si>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</si>
  <si>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</si>
  <si>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</si>
  <si>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</si>
  <si>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</si>
  <si>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</si>
  <si>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</si>
  <si>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</si>
  <si>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</si>
  <si>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</si>
  <si>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</si>
  <si>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</si>
  <si>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</si>
  <si>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</si>
  <si>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</si>
  <si>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</si>
  <si>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</si>
  <si>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</si>
  <si>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</si>
  <si>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</si>
  <si>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</si>
  <si>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</si>
  <si>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</si>
  <si>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</si>
  <si>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</si>
  <si>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</si>
  <si>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</si>
  <si>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</si>
  <si>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</si>
  <si>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</si>
  <si>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</si>
  <si>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</si>
  <si>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</si>
  <si>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</si>
  <si>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</si>
  <si>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</si>
  <si>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</si>
  <si>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</si>
  <si>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</si>
  <si>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</si>
  <si>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</si>
  <si>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</si>
  <si>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</si>
  <si>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</si>
  <si>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</si>
  <si>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</si>
  <si>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</si>
  <si>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</si>
  <si>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</si>
  <si>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</si>
  <si>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</si>
  <si>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</si>
  <si>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</si>
  <si>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</si>
  <si>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</si>
  <si>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</si>
  <si>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</si>
  <si>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</si>
  <si>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</si>
  <si>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</si>
  <si>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</si>
  <si>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</si>
  <si>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</si>
  <si>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</si>
  <si>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</si>
  <si>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</si>
  <si>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</si>
  <si>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</si>
  <si>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</si>
  <si>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</si>
  <si>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</si>
  <si>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</si>
  <si>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</si>
  <si>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</si>
  <si>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</si>
  <si>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</si>
  <si>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</si>
  <si>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</si>
  <si>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</si>
  <si>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</si>
  <si>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</si>
  <si>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</si>
  <si>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</si>
  <si>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</si>
  <si>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</si>
  <si>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</si>
  <si>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</si>
  <si>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</si>
  <si>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</si>
  <si>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</si>
  <si>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</si>
  <si>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</si>
  <si>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</si>
  <si>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</si>
  <si>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</si>
  <si>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</si>
  <si>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</si>
  <si>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</si>
  <si>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</si>
  <si>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</si>
  <si>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</si>
  <si>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</si>
  <si>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</si>
  <si>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</si>
  <si>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</si>
  <si>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</si>
  <si>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</si>
  <si>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</si>
  <si>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</si>
  <si>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</si>
  <si>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</si>
  <si>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</si>
  <si>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</si>
  <si>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</si>
  <si>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</si>
  <si>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</si>
  <si>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</si>
  <si>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</si>
  <si>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</si>
  <si>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</si>
  <si>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</si>
  <si>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</si>
  <si>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</si>
  <si>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</si>
  <si>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</si>
  <si>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</si>
  <si>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</si>
  <si>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</si>
  <si>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</si>
  <si>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</si>
  <si>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</si>
  <si>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</si>
  <si>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</si>
  <si>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</si>
  <si>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</si>
  <si>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</si>
  <si>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</si>
  <si>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</si>
  <si>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</si>
  <si>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</si>
  <si>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</si>
  <si>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</si>
  <si>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</si>
  <si>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</si>
  <si>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</si>
  <si>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</si>
  <si>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</si>
  <si>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</si>
  <si>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</si>
  <si>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</si>
  <si>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</si>
  <si>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</si>
  <si>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</si>
  <si>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</si>
  <si>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</si>
  <si>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</si>
  <si>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</si>
  <si>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</si>
  <si>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</si>
  <si>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</si>
  <si>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</si>
  <si>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</si>
  <si>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</si>
  <si>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</si>
  <si>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</si>
  <si>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</si>
  <si>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</si>
  <si>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</si>
  <si>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</si>
  <si>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</si>
  <si>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</si>
  <si>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</si>
  <si>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</si>
  <si>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</si>
  <si>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</si>
  <si>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</si>
  <si>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</si>
  <si>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</si>
  <si>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</si>
  <si>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</si>
  <si>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</si>
  <si>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</si>
  <si>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</si>
  <si>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</si>
  <si>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</si>
  <si>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</si>
  <si>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</si>
  <si>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</si>
  <si>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</si>
  <si>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</si>
  <si>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</si>
  <si>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</si>
  <si>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</si>
  <si>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</si>
  <si>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</si>
  <si>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</si>
  <si>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</si>
  <si>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</si>
  <si>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</si>
  <si>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</si>
  <si>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</si>
  <si>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</si>
  <si>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</si>
  <si>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</si>
  <si>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</si>
  <si>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</si>
  <si>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</si>
  <si>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</si>
  <si>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</si>
  <si>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</si>
  <si>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</si>
  <si>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</si>
  <si>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</si>
  <si>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</si>
  <si>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</si>
  <si>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</si>
  <si>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</si>
  <si>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</si>
  <si>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</si>
  <si>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</si>
  <si>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</si>
  <si>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</si>
  <si>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</si>
  <si>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</si>
  <si>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</si>
  <si>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</si>
  <si>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</si>
  <si>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</si>
  <si>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</si>
  <si>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</si>
  <si>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</si>
  <si>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</si>
  <si>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</si>
  <si>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</si>
  <si>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</si>
  <si>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</si>
  <si>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</si>
  <si>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</si>
  <si>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</si>
  <si>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</si>
  <si>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</si>
  <si>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</si>
  <si>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</si>
  <si>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</si>
  <si>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</si>
  <si>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</si>
  <si>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</si>
  <si>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</si>
  <si>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</si>
  <si>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</si>
  <si>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</si>
  <si>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</si>
  <si>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</si>
  <si>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</si>
  <si>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</si>
  <si>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</si>
  <si>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</si>
  <si>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</si>
  <si>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</si>
  <si>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</si>
  <si>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</si>
  <si>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</si>
  <si>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</si>
  <si>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</si>
  <si>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</si>
  <si>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</si>
  <si>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</si>
  <si>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</si>
  <si>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</si>
  <si>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</si>
  <si>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</si>
  <si>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</si>
  <si>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</si>
  <si>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</si>
  <si>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</si>
  <si>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</si>
  <si>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</si>
  <si>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</si>
  <si>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</si>
  <si>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</si>
  <si>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</si>
  <si>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</si>
  <si>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</si>
  <si>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</si>
  <si>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</si>
  <si>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</si>
  <si>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</si>
  <si>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</si>
  <si>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</si>
  <si>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</si>
  <si>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</si>
  <si>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</si>
  <si>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</si>
  <si>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</si>
  <si>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</si>
  <si>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</si>
  <si>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</si>
  <si>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</si>
  <si>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</si>
  <si>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</si>
  <si>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</si>
  <si>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</si>
  <si>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</si>
  <si>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</si>
  <si>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</si>
  <si>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</si>
  <si>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</si>
  <si>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</si>
  <si>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</si>
  <si>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</si>
  <si>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</si>
  <si>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</si>
  <si>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</si>
  <si>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</si>
  <si>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</si>
  <si>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</si>
  <si>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</si>
  <si>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</si>
  <si>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</si>
  <si>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</si>
  <si>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</si>
  <si>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</si>
  <si>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</si>
  <si>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</si>
  <si>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</si>
  <si>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</si>
  <si>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</si>
  <si>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</si>
  <si>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</si>
  <si>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</si>
  <si>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</si>
  <si>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</si>
  <si>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</si>
  <si>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</si>
  <si>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</si>
  <si>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</si>
  <si>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</si>
  <si>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</si>
  <si>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</si>
  <si>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</si>
  <si>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</si>
  <si>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</si>
  <si>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</si>
  <si>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</si>
  <si>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</si>
  <si>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</si>
  <si>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</si>
  <si>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</si>
  <si>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</si>
  <si>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</si>
  <si>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</si>
  <si>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</si>
  <si>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</si>
  <si>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</si>
  <si>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</si>
  <si>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</si>
  <si>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</si>
  <si>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</si>
  <si>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</si>
  <si>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</si>
  <si>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</si>
  <si>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</si>
  <si>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</si>
  <si>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</si>
  <si>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</si>
  <si>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</si>
  <si>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</si>
  <si>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</si>
  <si>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</si>
  <si>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</si>
  <si>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</si>
  <si>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</si>
  <si>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</si>
  <si>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</si>
  <si>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</si>
  <si>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</si>
  <si>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</si>
  <si>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</si>
  <si>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</si>
  <si>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</si>
  <si>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</si>
  <si>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</si>
  <si>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</si>
  <si>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</si>
  <si>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</si>
  <si>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</si>
  <si>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</si>
  <si>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</si>
  <si>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</si>
  <si>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</si>
  <si>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</si>
  <si>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</si>
  <si>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</si>
  <si>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</si>
  <si>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</si>
  <si>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</si>
  <si>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</si>
  <si>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</si>
  <si>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</si>
  <si>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</si>
  <si>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</si>
  <si>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</si>
  <si>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</si>
  <si>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</si>
  <si>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</si>
  <si>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</si>
  <si>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</si>
  <si>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</si>
  <si>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</si>
  <si>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</si>
  <si>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</si>
  <si>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</si>
  <si>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</si>
  <si>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</si>
  <si>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</si>
  <si>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</si>
  <si>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</si>
  <si>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</si>
  <si>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</si>
  <si>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</si>
  <si>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</si>
  <si>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</si>
  <si>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</si>
  <si>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</si>
  <si>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</si>
  <si>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</si>
  <si>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</si>
  <si>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</si>
  <si>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</si>
  <si>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</si>
  <si>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</si>
  <si>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</si>
  <si>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</si>
  <si>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</si>
  <si>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</si>
  <si>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</si>
  <si>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</si>
  <si>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</si>
  <si>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</si>
  <si>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</si>
  <si>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</si>
  <si>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</si>
  <si>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</si>
  <si>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</si>
  <si>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</si>
  <si>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</si>
  <si>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</si>
  <si>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</si>
  <si>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</si>
  <si>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</si>
  <si>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</si>
  <si>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</si>
  <si>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</si>
  <si>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</si>
  <si>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</si>
  <si>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</si>
  <si>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</si>
  <si>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</si>
  <si>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</si>
  <si>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</si>
  <si>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</si>
  <si>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</si>
  <si>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</si>
  <si>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</si>
  <si>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</si>
  <si>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</si>
  <si>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</si>
  <si>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</si>
  <si>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</si>
  <si>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</si>
  <si>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</si>
  <si>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</si>
  <si>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</si>
  <si>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</si>
  <si>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</si>
  <si>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</si>
  <si>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</si>
  <si>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</si>
  <si>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</si>
  <si>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</si>
  <si>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</si>
  <si>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</si>
  <si>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</si>
  <si>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</si>
  <si>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</si>
  <si>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</si>
  <si>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</si>
  <si>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</si>
  <si>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</si>
  <si>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</si>
  <si>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</si>
  <si>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</si>
  <si>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</si>
  <si>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</si>
  <si>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</si>
  <si>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</si>
  <si>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</si>
  <si>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</si>
  <si>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</si>
  <si>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</si>
  <si>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</si>
  <si>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</si>
  <si>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</si>
  <si>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</si>
  <si>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</si>
  <si>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</si>
  <si>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</si>
  <si>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</si>
  <si>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</si>
  <si>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</si>
  <si>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</si>
  <si>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</si>
  <si>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</si>
  <si>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</si>
  <si>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</si>
  <si>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</si>
  <si>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</si>
  <si>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</si>
  <si>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</si>
  <si>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</si>
  <si>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</si>
  <si>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</si>
  <si>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</si>
  <si>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</si>
  <si>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</si>
  <si>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</si>
  <si>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</si>
  <si>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</si>
  <si>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</si>
  <si>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</si>
  <si>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</si>
  <si>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</si>
  <si>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</si>
  <si>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</si>
  <si>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</si>
  <si>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</si>
  <si>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</si>
  <si>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</si>
  <si>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</si>
  <si>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</si>
  <si>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</si>
  <si>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</si>
  <si>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</si>
  <si>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</si>
  <si>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</si>
  <si>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</si>
  <si>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</si>
  <si>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</si>
  <si>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</si>
  <si>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</si>
  <si>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</si>
  <si>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</si>
  <si>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</si>
  <si>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</si>
  <si>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</si>
  <si>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</si>
  <si>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</si>
  <si>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</si>
  <si>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</si>
  <si>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</si>
  <si>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</si>
  <si>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</si>
  <si>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</si>
  <si>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</si>
  <si>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</si>
  <si>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</si>
  <si>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</si>
  <si>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</si>
  <si>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</si>
  <si>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</si>
  <si>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</si>
  <si>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</si>
  <si>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</si>
  <si>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</si>
  <si>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</si>
  <si>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</si>
  <si>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</si>
  <si>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</si>
  <si>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</si>
  <si>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</si>
  <si>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</si>
  <si>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</si>
  <si>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</si>
  <si>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</si>
  <si>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</si>
  <si>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</si>
  <si>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</si>
  <si>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</si>
  <si>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</si>
  <si>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</si>
  <si>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</si>
  <si>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</si>
  <si>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</si>
  <si>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</si>
  <si>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</si>
  <si>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</si>
  <si>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</si>
  <si>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</si>
  <si>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</si>
  <si>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</si>
  <si>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</si>
  <si>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</si>
  <si>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</si>
  <si>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</si>
  <si>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</si>
  <si>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</si>
  <si>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</si>
  <si>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</si>
  <si>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</si>
  <si>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</si>
  <si>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</si>
  <si>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</si>
  <si>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</si>
  <si>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</si>
  <si>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</si>
  <si>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</si>
  <si>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</si>
  <si>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</si>
  <si>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</si>
  <si>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</si>
  <si>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</si>
  <si>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</si>
  <si>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</si>
  <si>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</si>
  <si>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</si>
  <si>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</si>
  <si>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</si>
  <si>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</si>
  <si>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</si>
  <si>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</si>
  <si>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</si>
  <si>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</si>
  <si>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</si>
  <si>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</si>
  <si>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</si>
  <si>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</si>
  <si>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</si>
  <si>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</si>
  <si>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</si>
  <si>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</si>
  <si>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</si>
  <si>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</si>
  <si>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</si>
  <si>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</si>
  <si>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</si>
  <si>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</si>
  <si>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</si>
  <si>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</si>
  <si>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</si>
  <si>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</si>
  <si>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</si>
  <si>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</si>
  <si>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</si>
  <si>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</si>
  <si>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</si>
  <si>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</si>
  <si>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</si>
  <si>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</si>
  <si>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</si>
  <si>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</si>
  <si>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</si>
  <si>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</si>
  <si>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</si>
  <si>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</si>
  <si>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</si>
  <si>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</si>
  <si>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</si>
  <si>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</si>
  <si>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</si>
  <si>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</si>
  <si>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</si>
  <si>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</si>
  <si>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</si>
  <si>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</si>
  <si>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</si>
  <si>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</si>
  <si>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</si>
  <si>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</si>
  <si>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</si>
  <si>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</si>
  <si>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</si>
  <si>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</si>
  <si>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</si>
  <si>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</si>
  <si>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</si>
  <si>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</si>
  <si>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</si>
  <si>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</si>
  <si>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</si>
  <si>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</si>
  <si>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</si>
  <si>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</si>
  <si>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</si>
  <si>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</si>
  <si>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</si>
  <si>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</si>
  <si>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</si>
  <si>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</si>
  <si>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</si>
  <si>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</si>
  <si>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</si>
  <si>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</si>
  <si>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</si>
  <si>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</si>
  <si>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</si>
  <si>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</si>
  <si>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</si>
  <si>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</si>
  <si>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</si>
  <si>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</si>
  <si>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</si>
  <si>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</si>
  <si>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</si>
  <si>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</si>
  <si>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</si>
  <si>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</si>
  <si>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</si>
  <si>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</si>
  <si>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</si>
  <si>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</si>
  <si>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</si>
  <si>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</si>
  <si>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</si>
  <si>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</si>
  <si>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</si>
  <si>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</si>
  <si>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</si>
  <si>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</si>
  <si>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</si>
  <si>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</si>
  <si>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</si>
  <si>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</si>
  <si>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</si>
  <si>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</si>
  <si>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</si>
  <si>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</si>
  <si>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</si>
  <si>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</si>
  <si>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</si>
  <si>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</si>
  <si>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</si>
  <si>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</si>
  <si>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</si>
  <si>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</si>
  <si>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</si>
  <si>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</si>
  <si>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</si>
  <si>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</si>
  <si>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</si>
  <si>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</si>
  <si>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</si>
  <si>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</si>
  <si>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</si>
  <si>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</si>
  <si>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</si>
  <si>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</si>
  <si>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</si>
  <si>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</si>
  <si>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</si>
  <si>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</si>
  <si>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</si>
  <si>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</si>
  <si>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</si>
  <si>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</si>
  <si>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</si>
  <si>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</si>
  <si>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</si>
  <si>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</si>
  <si>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</si>
  <si>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</si>
  <si>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</si>
  <si>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</si>
  <si>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</si>
  <si>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</si>
  <si>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</si>
  <si>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</si>
  <si>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</si>
  <si>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</si>
  <si>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</si>
  <si>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</si>
  <si>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</si>
  <si>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</si>
  <si>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</si>
  <si>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</si>
  <si>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</si>
  <si>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</si>
  <si>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</si>
  <si>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</si>
  <si>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</si>
  <si>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</si>
  <si>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</si>
  <si>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</si>
  <si>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</si>
  <si>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</si>
  <si>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</si>
  <si>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</si>
  <si>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</si>
  <si>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</si>
  <si>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</si>
  <si>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</si>
  <si>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</si>
  <si>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</si>
  <si>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</si>
  <si>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</si>
  <si>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</si>
  <si>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</si>
  <si>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</si>
  <si>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</si>
  <si>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</si>
  <si>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</si>
  <si>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</si>
  <si>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</si>
  <si>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</si>
  <si>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</si>
  <si>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</si>
  <si>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</si>
  <si>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</si>
  <si>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</si>
  <si>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</si>
  <si>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</si>
  <si>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</si>
  <si>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</si>
  <si>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</si>
  <si>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</si>
  <si>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</si>
  <si>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</si>
  <si>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</si>
  <si>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</si>
  <si>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</si>
  <si>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</si>
  <si>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</si>
  <si>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</si>
  <si>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</si>
  <si>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</si>
  <si>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</si>
  <si>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</si>
  <si>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</si>
  <si>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</si>
  <si>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</si>
  <si>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</si>
  <si>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</si>
  <si>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</si>
  <si>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</si>
  <si>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</si>
  <si>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</si>
  <si>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</si>
  <si>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</si>
  <si>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</si>
  <si>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</si>
  <si>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</si>
  <si>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</si>
  <si>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</si>
  <si>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</si>
  <si>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</si>
  <si>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</si>
  <si>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</si>
  <si>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</si>
  <si>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</si>
  <si>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</si>
  <si>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</si>
  <si>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</si>
  <si>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</si>
  <si>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</si>
  <si>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</si>
  <si>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</si>
  <si>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</si>
  <si>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</si>
  <si>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</si>
  <si>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</si>
  <si>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</si>
  <si>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</si>
  <si>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</si>
  <si>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</si>
  <si>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</si>
  <si>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</si>
  <si>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</si>
  <si>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</si>
  <si>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</si>
  <si>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</si>
  <si>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</si>
  <si>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</si>
  <si>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</si>
  <si>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</si>
  <si>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</si>
  <si>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</si>
  <si>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</si>
  <si>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</si>
  <si>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</si>
  <si>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</si>
  <si>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</si>
  <si>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</si>
  <si>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</si>
  <si>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</si>
  <si>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</si>
  <si>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</si>
  <si>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</si>
  <si>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</si>
  <si>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</si>
  <si>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</si>
  <si>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</si>
  <si>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</si>
  <si>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</si>
  <si>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</si>
  <si>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</si>
  <si>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</si>
  <si>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</si>
  <si>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</si>
  <si>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</si>
  <si>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</si>
  <si>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</si>
  <si>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</si>
  <si>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</si>
  <si>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</si>
  <si>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</si>
  <si>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</si>
  <si>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</si>
  <si>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</si>
  <si>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</si>
  <si>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</si>
  <si>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</si>
  <si>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</si>
  <si>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</si>
  <si>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</si>
  <si>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</si>
  <si>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</si>
  <si>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</si>
  <si>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</si>
  <si>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</si>
  <si>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</si>
  <si>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</si>
  <si>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</si>
  <si>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</si>
  <si>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</si>
  <si>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</si>
  <si>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</si>
  <si>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</si>
  <si>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</si>
  <si>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</si>
  <si>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</si>
  <si>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</si>
  <si>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</si>
  <si>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</si>
  <si>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</si>
  <si>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</si>
  <si>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</si>
  <si>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</si>
  <si>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</si>
  <si>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</si>
  <si>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</si>
  <si>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</si>
  <si>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</si>
  <si>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</si>
  <si>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</si>
  <si>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</si>
  <si>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</si>
  <si>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</si>
  <si>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</si>
  <si>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</si>
  <si>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</si>
  <si>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</si>
  <si>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</si>
  <si>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</si>
  <si>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</si>
  <si>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</si>
  <si>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</si>
  <si>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</si>
  <si>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</si>
  <si>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</si>
  <si>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</si>
  <si>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</si>
  <si>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</si>
  <si>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</si>
  <si>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</si>
  <si>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</si>
  <si>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</si>
  <si>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</si>
  <si>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</si>
  <si>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</si>
  <si>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</si>
  <si>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</si>
  <si>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</si>
  <si>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</si>
  <si>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</si>
  <si>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</si>
  <si>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</si>
  <si>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</si>
  <si>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</si>
  <si>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</si>
  <si>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</si>
  <si>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</si>
  <si>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</si>
  <si>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</si>
  <si>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</si>
  <si>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</si>
  <si>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</si>
  <si>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</si>
  <si>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</si>
  <si>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</si>
  <si>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</si>
  <si>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</si>
  <si>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</si>
  <si>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</si>
  <si>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</si>
  <si>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</si>
  <si>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</si>
  <si>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</si>
  <si>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</si>
  <si>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</si>
  <si>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</si>
  <si>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</si>
  <si>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</si>
  <si>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</si>
  <si>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</si>
  <si>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</si>
  <si>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</si>
  <si>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</si>
  <si>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</si>
  <si>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</si>
  <si>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</si>
  <si>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</si>
  <si>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</si>
  <si>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</si>
  <si>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</si>
  <si>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</si>
  <si>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</si>
  <si>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</si>
  <si>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</si>
  <si>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</si>
  <si>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</si>
  <si>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</si>
  <si>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</si>
  <si>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</si>
  <si>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</si>
  <si>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</si>
  <si>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</si>
  <si>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</si>
  <si>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</si>
  <si>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</si>
  <si>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</si>
  <si>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</si>
  <si>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</si>
  <si>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</si>
  <si>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</si>
  <si>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</si>
  <si>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</si>
  <si>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</si>
  <si>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</si>
  <si>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</si>
  <si>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</si>
  <si>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</si>
  <si>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</si>
  <si>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</si>
  <si>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</si>
  <si>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</si>
  <si>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</si>
  <si>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</si>
  <si>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</si>
  <si>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</si>
  <si>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</si>
  <si>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</si>
  <si>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</si>
  <si>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</si>
  <si>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</si>
  <si>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</si>
  <si>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</si>
  <si>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</si>
  <si>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</si>
  <si>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</si>
  <si>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</si>
  <si>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</si>
  <si>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</si>
  <si>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</si>
  <si>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</si>
  <si>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</si>
  <si>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</si>
  <si>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</si>
  <si>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</si>
  <si>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</si>
  <si>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</si>
  <si>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</si>
  <si>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</si>
  <si>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</si>
  <si>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</si>
  <si>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</si>
  <si>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</si>
  <si>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</si>
  <si>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</si>
  <si>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</si>
  <si>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</si>
  <si>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</si>
  <si>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</si>
  <si>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</si>
  <si>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</si>
  <si>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</si>
  <si>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</si>
  <si>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</si>
  <si>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</si>
  <si>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</si>
  <si>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</si>
  <si>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</si>
  <si>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</si>
  <si>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</si>
  <si>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</si>
  <si>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</si>
  <si>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</si>
  <si>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</si>
  <si>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</si>
  <si>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</si>
  <si>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</si>
  <si>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</si>
  <si>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</si>
  <si>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</si>
  <si>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</si>
  <si>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</si>
  <si>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</si>
  <si>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</si>
  <si>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</si>
  <si>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</si>
  <si>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</si>
  <si>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</si>
  <si>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</si>
  <si>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</si>
  <si>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</si>
  <si>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</si>
  <si>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</si>
  <si>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</si>
  <si>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</si>
  <si>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</si>
  <si>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</si>
  <si>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</si>
  <si>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</si>
  <si>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</si>
  <si>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</si>
  <si>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</si>
  <si>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</si>
  <si>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</si>
  <si>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</si>
  <si>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</si>
  <si>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</si>
  <si>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</si>
  <si>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</si>
  <si>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</si>
  <si>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</si>
  <si>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</si>
  <si>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</si>
  <si>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</si>
  <si>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</si>
  <si>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</si>
  <si>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</si>
  <si>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</si>
  <si>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</si>
  <si>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</si>
  <si>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</si>
  <si>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</si>
  <si>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</si>
  <si>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</si>
  <si>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</si>
  <si>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</si>
  <si>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</si>
  <si>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</si>
  <si>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</si>
  <si>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</si>
  <si>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</si>
  <si>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</si>
  <si>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</si>
  <si>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</si>
  <si>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</si>
  <si>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</si>
  <si>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</si>
  <si>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</si>
  <si>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</si>
  <si>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</si>
  <si>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</si>
  <si>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</si>
  <si>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</si>
  <si>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</si>
  <si>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</si>
  <si>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</si>
  <si>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</si>
  <si>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</si>
  <si>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</si>
  <si>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</si>
  <si>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</si>
  <si>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</si>
  <si>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</si>
  <si>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</si>
  <si>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</si>
  <si>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</si>
  <si>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</si>
  <si>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</si>
  <si>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</si>
  <si>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</si>
  <si>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</si>
  <si>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</si>
  <si>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</si>
  <si>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</si>
  <si>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</si>
  <si>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</si>
  <si>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</si>
  <si>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</si>
  <si>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</si>
  <si>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</si>
  <si>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</si>
  <si>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</si>
  <si>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</si>
  <si>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</si>
  <si>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</si>
  <si>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</si>
  <si>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</si>
  <si>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</si>
  <si>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</si>
  <si>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</si>
  <si>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</si>
  <si>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</si>
  <si>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</si>
  <si>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</si>
  <si>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</si>
  <si>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</si>
  <si>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</si>
  <si>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</si>
  <si>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</si>
  <si>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</si>
  <si>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</si>
  <si>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</si>
  <si>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</si>
  <si>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</si>
  <si>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</si>
  <si>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</si>
  <si>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</si>
  <si>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</si>
  <si>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</si>
  <si>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</si>
  <si>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</si>
  <si>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</si>
  <si>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</si>
  <si>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</si>
  <si>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</si>
  <si>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</si>
  <si>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</si>
  <si>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</si>
  <si>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</si>
  <si>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</si>
  <si>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</si>
  <si>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</si>
  <si>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</si>
  <si>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</si>
  <si>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</si>
  <si>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</si>
  <si>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</si>
  <si>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</si>
  <si>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</si>
  <si>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</si>
  <si>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</si>
  <si>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</si>
  <si>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</si>
  <si>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</si>
  <si>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</si>
  <si>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</si>
  <si>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</si>
  <si>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</si>
  <si>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</si>
  <si>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</si>
  <si>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</si>
  <si>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</si>
  <si>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</si>
  <si>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</si>
  <si>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</si>
  <si>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</si>
  <si>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</si>
  <si>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</si>
  <si>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</si>
  <si>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</si>
  <si>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</si>
  <si>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</si>
  <si>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</si>
  <si>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</si>
  <si>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</si>
  <si>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</si>
  <si>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</si>
  <si>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</si>
  <si>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</si>
  <si>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</si>
  <si>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</si>
  <si>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</si>
  <si>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</si>
  <si>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</si>
  <si>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</si>
  <si>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</si>
  <si>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</si>
  <si>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</si>
  <si>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</si>
  <si>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</si>
  <si>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</si>
  <si>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</si>
  <si>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</si>
  <si>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</si>
  <si>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</si>
  <si>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</si>
  <si>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</si>
  <si>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</si>
  <si>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</si>
  <si>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</si>
  <si>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</si>
  <si>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</si>
  <si>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</si>
  <si>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</si>
  <si>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</si>
  <si>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</si>
  <si>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</si>
  <si>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</si>
  <si>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</si>
  <si>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</si>
  <si>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</si>
  <si>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</si>
  <si>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</si>
  <si>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</si>
  <si>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</si>
  <si>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</si>
  <si>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</si>
  <si>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</si>
  <si>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</si>
  <si>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</si>
  <si>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</si>
  <si>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</si>
  <si>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</si>
  <si>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</si>
  <si>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</si>
  <si>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</si>
  <si>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</si>
  <si>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</si>
  <si>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</si>
  <si>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</si>
  <si>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</si>
  <si>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</si>
  <si>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</si>
  <si>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</si>
  <si>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</si>
  <si>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</si>
  <si>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</si>
  <si>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</si>
  <si>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</si>
  <si>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</si>
  <si>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</si>
  <si>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</si>
  <si>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</si>
  <si>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</si>
  <si>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</si>
  <si>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</si>
  <si>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</si>
  <si>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</si>
  <si>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</si>
  <si>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</si>
  <si>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</si>
  <si>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</si>
  <si>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</si>
  <si>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</si>
  <si>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</si>
  <si>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</si>
  <si>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</si>
  <si>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</si>
  <si>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</si>
  <si>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</si>
  <si>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</si>
  <si>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</si>
  <si>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</si>
  <si>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</si>
  <si>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</si>
  <si>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</si>
  <si>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</si>
  <si>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</si>
  <si>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</si>
  <si>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</si>
  <si>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</si>
  <si>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</si>
  <si>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</si>
  <si>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</si>
  <si>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</si>
  <si>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</si>
  <si>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</si>
  <si>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</si>
  <si>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</si>
  <si>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</si>
  <si>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</si>
  <si>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</si>
  <si>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</si>
  <si>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</si>
  <si>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</si>
  <si>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</si>
  <si>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</si>
  <si>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</si>
  <si>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</si>
  <si>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</si>
  <si>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</si>
  <si>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</si>
  <si>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</si>
  <si>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</si>
  <si>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</si>
  <si>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</si>
  <si>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</si>
  <si>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</si>
  <si>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</si>
  <si>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</si>
  <si>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</si>
  <si>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</si>
  <si>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</si>
  <si>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</si>
  <si>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</si>
  <si>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</si>
  <si>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</si>
  <si>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</si>
  <si>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</si>
  <si>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</si>
  <si>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</si>
  <si>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</si>
  <si>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</si>
  <si>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</si>
  <si>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</si>
  <si>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</si>
  <si>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</si>
  <si>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</si>
  <si>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</si>
  <si>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</si>
  <si>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</si>
  <si>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</si>
  <si>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</si>
  <si>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</si>
  <si>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</si>
  <si>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</si>
  <si>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</si>
  <si>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</si>
  <si>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</si>
  <si>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</si>
  <si>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</si>
  <si>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</si>
  <si>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</si>
  <si>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</si>
  <si>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</si>
  <si>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</si>
  <si>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</si>
  <si>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</si>
  <si>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</si>
  <si>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</si>
  <si>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</si>
  <si>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</si>
  <si>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</si>
  <si>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</si>
  <si>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</si>
  <si>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</si>
  <si>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</si>
  <si>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</si>
  <si>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</si>
  <si>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</si>
  <si>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</si>
  <si>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</si>
  <si>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</si>
  <si>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</si>
  <si>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</si>
  <si>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</si>
  <si>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</si>
  <si>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</si>
  <si>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</si>
  <si>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</si>
  <si>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</si>
  <si>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</si>
  <si>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</si>
  <si>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</si>
  <si>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</si>
  <si>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</si>
  <si>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</si>
  <si>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</si>
  <si>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</si>
  <si>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</si>
  <si>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</si>
  <si>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</si>
  <si>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</si>
  <si>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</si>
  <si>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</si>
  <si>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</si>
  <si>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</si>
  <si>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</si>
  <si>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</si>
  <si>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</si>
  <si>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</si>
  <si>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</si>
  <si>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</si>
  <si>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</si>
  <si>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</si>
  <si>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</si>
  <si>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2021-47-10001230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</si>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</sst>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93" zoomScale="60" zoomScaleNormal="60" zoomScaleSheetLayoutView="40" zoomScalePageLayoutView="40" workbookViewId="0">
      <selection activeCell="F192" sqref="F19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44193.680342129628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59" t="str">
        <f>HYPERLINK("#Integrante_1!A109","CAPACIDAD RESIDUAL")</f>
        <v>CAPACIDAD RESIDUAL</v>
      </c>
      <c r="F8" s="260"/>
      <c r="G8" s="26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59" t="str">
        <f>HYPERLINK("#Integrante_1!A162","TALENTO HUMANO")</f>
        <v>TALENTO HUMANO</v>
      </c>
      <c r="F9" s="260"/>
      <c r="G9" s="26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59" t="str">
        <f>HYPERLINK("#Integrante_1!F162","INFRAESTRUCTURA")</f>
        <v>INFRAESTRUCTURA</v>
      </c>
      <c r="F10" s="260"/>
      <c r="G10" s="26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2682</v>
      </c>
      <c r="D15" s="35"/>
      <c r="E15" s="35"/>
      <c r="F15" s="5"/>
      <c r="G15" s="32" t="s">
        <v>1168</v>
      </c>
      <c r="H15" s="105" t="s">
        <v>711</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62"/>
      <c r="I20" s="142" t="s">
        <v>711</v>
      </c>
      <c r="J20" s="143" t="s">
        <v>730</v>
      </c>
      <c r="K20" s="144">
        <v>3393871500</v>
      </c>
      <c r="L20" s="145"/>
      <c r="M20" s="145">
        <v>44561</v>
      </c>
      <c r="N20" s="128">
        <f>+(M20-L20)/30</f>
        <v>1485.3666666666666</v>
      </c>
      <c r="O20" s="131"/>
      <c r="U20" s="127"/>
      <c r="V20" s="107">
        <f ca="1">NOW()</f>
        <v>44193.680342129628</v>
      </c>
      <c r="W20" s="107">
        <f ca="1">NOW()</f>
        <v>44193.680342129628</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DESARROLLO SOCIAL Y COMUNITARIO CORDESCO</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2683</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2684</v>
      </c>
      <c r="C48" s="118" t="s">
        <v>31</v>
      </c>
      <c r="D48" s="115" t="s">
        <v>2685</v>
      </c>
      <c r="E48" s="138">
        <v>43916</v>
      </c>
      <c r="F48" s="138">
        <v>44185</v>
      </c>
      <c r="G48" s="165">
        <f>IF(AND(E48&lt;&gt;"",F48&lt;&gt;""),((F48-E48)/30),"")</f>
        <v>8.9666666666666668</v>
      </c>
      <c r="H48" s="116" t="s">
        <v>2729</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2686</v>
      </c>
      <c r="C49" s="118" t="s">
        <v>31</v>
      </c>
      <c r="D49" s="115" t="s">
        <v>2687</v>
      </c>
      <c r="E49" s="138">
        <v>43922</v>
      </c>
      <c r="F49" s="138">
        <v>44165</v>
      </c>
      <c r="G49" s="165">
        <f t="shared" ref="G49:G107" si="2">IF(AND(E49&lt;&gt;"",F49&lt;&gt;""),((F49-E49)/30),"")</f>
        <v>8.1</v>
      </c>
      <c r="H49" s="116" t="s">
        <v>2730</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2686</v>
      </c>
      <c r="C50" s="118" t="s">
        <v>31</v>
      </c>
      <c r="D50" s="115" t="s">
        <v>2688</v>
      </c>
      <c r="E50" s="138">
        <v>43450</v>
      </c>
      <c r="F50" s="138">
        <v>43921</v>
      </c>
      <c r="G50" s="165">
        <f t="shared" si="2"/>
        <v>15.7</v>
      </c>
      <c r="H50" s="116" t="s">
        <v>2731</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2686</v>
      </c>
      <c r="C51" s="118" t="s">
        <v>31</v>
      </c>
      <c r="D51" s="115" t="s">
        <v>2689</v>
      </c>
      <c r="E51" s="138">
        <v>43450</v>
      </c>
      <c r="F51" s="138">
        <v>43921</v>
      </c>
      <c r="G51" s="165">
        <f t="shared" si="2"/>
        <v>15.7</v>
      </c>
      <c r="H51" s="114" t="s">
        <v>2731</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2690</v>
      </c>
      <c r="C52" s="118" t="s">
        <v>31</v>
      </c>
      <c r="D52" s="115" t="s">
        <v>2691</v>
      </c>
      <c r="E52" s="138">
        <v>43799</v>
      </c>
      <c r="F52" s="138">
        <v>43921</v>
      </c>
      <c r="G52" s="165">
        <f t="shared" si="2"/>
        <v>4.0666666666666664</v>
      </c>
      <c r="H52" s="116" t="s">
        <v>2731</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2690</v>
      </c>
      <c r="C53" s="118" t="s">
        <v>31</v>
      </c>
      <c r="D53" s="115" t="s">
        <v>2692</v>
      </c>
      <c r="E53" s="138">
        <v>43450</v>
      </c>
      <c r="F53" s="138">
        <v>43799</v>
      </c>
      <c r="G53" s="165">
        <f t="shared" si="2"/>
        <v>11.633333333333333</v>
      </c>
      <c r="H53" s="114" t="s">
        <v>2731</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2690</v>
      </c>
      <c r="C54" s="118" t="s">
        <v>31</v>
      </c>
      <c r="D54" s="115" t="s">
        <v>2693</v>
      </c>
      <c r="E54" s="138">
        <v>43450</v>
      </c>
      <c r="F54" s="138">
        <v>43921</v>
      </c>
      <c r="G54" s="165">
        <f t="shared" si="2"/>
        <v>15.7</v>
      </c>
      <c r="H54" s="114" t="s">
        <v>2731</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2686</v>
      </c>
      <c r="C55" s="118" t="s">
        <v>31</v>
      </c>
      <c r="D55" s="115" t="s">
        <v>2694</v>
      </c>
      <c r="E55" s="138">
        <v>43480</v>
      </c>
      <c r="F55" s="138">
        <v>43814</v>
      </c>
      <c r="G55" s="165">
        <f t="shared" si="2"/>
        <v>11.133333333333333</v>
      </c>
      <c r="H55" s="116" t="s">
        <v>2732</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2686</v>
      </c>
      <c r="C56" s="118" t="s">
        <v>31</v>
      </c>
      <c r="D56" s="115" t="s">
        <v>2695</v>
      </c>
      <c r="E56" s="138">
        <v>43313</v>
      </c>
      <c r="F56" s="138">
        <v>43449</v>
      </c>
      <c r="G56" s="165">
        <f t="shared" si="2"/>
        <v>4.5333333333333332</v>
      </c>
      <c r="H56" s="116" t="s">
        <v>2731</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2686</v>
      </c>
      <c r="C57" s="118" t="s">
        <v>31</v>
      </c>
      <c r="D57" s="115" t="s">
        <v>2696</v>
      </c>
      <c r="E57" s="138">
        <v>43302</v>
      </c>
      <c r="F57" s="138">
        <v>43449</v>
      </c>
      <c r="G57" s="165">
        <f t="shared" si="2"/>
        <v>4.9000000000000004</v>
      </c>
      <c r="H57" s="116" t="s">
        <v>2731</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2686</v>
      </c>
      <c r="C58" s="118" t="s">
        <v>31</v>
      </c>
      <c r="D58" s="115" t="s">
        <v>2697</v>
      </c>
      <c r="E58" s="138">
        <v>43071</v>
      </c>
      <c r="F58" s="138">
        <v>43312</v>
      </c>
      <c r="G58" s="165">
        <f t="shared" si="2"/>
        <v>8.0333333333333332</v>
      </c>
      <c r="H58" s="116" t="s">
        <v>2732</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2686</v>
      </c>
      <c r="C59" s="118" t="s">
        <v>31</v>
      </c>
      <c r="D59" s="115" t="s">
        <v>2698</v>
      </c>
      <c r="E59" s="138">
        <v>42887</v>
      </c>
      <c r="F59" s="138">
        <v>43084</v>
      </c>
      <c r="G59" s="165">
        <f t="shared" si="2"/>
        <v>6.5666666666666664</v>
      </c>
      <c r="H59" s="116" t="s">
        <v>2732</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2686</v>
      </c>
      <c r="C60" s="118" t="s">
        <v>31</v>
      </c>
      <c r="D60" s="115" t="s">
        <v>2699</v>
      </c>
      <c r="E60" s="138">
        <v>43405</v>
      </c>
      <c r="F60" s="138">
        <v>43434</v>
      </c>
      <c r="G60" s="165">
        <f t="shared" si="2"/>
        <v>0.96666666666666667</v>
      </c>
      <c r="H60" s="116" t="s">
        <v>2732</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2684</v>
      </c>
      <c r="C61" s="118" t="s">
        <v>31</v>
      </c>
      <c r="D61" s="115" t="s">
        <v>2700</v>
      </c>
      <c r="E61" s="138">
        <v>42831</v>
      </c>
      <c r="F61" s="138">
        <v>43056</v>
      </c>
      <c r="G61" s="165">
        <f t="shared" si="2"/>
        <v>7.5</v>
      </c>
      <c r="H61" s="116" t="s">
        <v>2733</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2686</v>
      </c>
      <c r="C62" s="118" t="s">
        <v>31</v>
      </c>
      <c r="D62" s="115" t="s">
        <v>2701</v>
      </c>
      <c r="E62" s="138">
        <v>42675</v>
      </c>
      <c r="F62" s="138">
        <v>43312</v>
      </c>
      <c r="G62" s="165">
        <f t="shared" si="2"/>
        <v>21.233333333333334</v>
      </c>
      <c r="H62" s="114" t="s">
        <v>2734</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2686</v>
      </c>
      <c r="C63" s="118" t="s">
        <v>31</v>
      </c>
      <c r="D63" s="115" t="s">
        <v>2702</v>
      </c>
      <c r="E63" s="138">
        <v>42675</v>
      </c>
      <c r="F63" s="138">
        <v>43312</v>
      </c>
      <c r="G63" s="165">
        <f t="shared" si="2"/>
        <v>21.233333333333334</v>
      </c>
      <c r="H63" s="114" t="s">
        <v>2734</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2686</v>
      </c>
      <c r="C64" s="118" t="s">
        <v>31</v>
      </c>
      <c r="D64" s="115" t="s">
        <v>2703</v>
      </c>
      <c r="E64" s="138">
        <v>42657</v>
      </c>
      <c r="F64" s="138">
        <v>43312</v>
      </c>
      <c r="G64" s="165">
        <f t="shared" si="2"/>
        <v>21.833333333333332</v>
      </c>
      <c r="H64" s="114" t="s">
        <v>2734</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2686</v>
      </c>
      <c r="C65" s="118" t="s">
        <v>31</v>
      </c>
      <c r="D65" s="115" t="s">
        <v>2704</v>
      </c>
      <c r="E65" s="138">
        <v>42409</v>
      </c>
      <c r="F65" s="138">
        <v>42719</v>
      </c>
      <c r="G65" s="165">
        <f t="shared" si="2"/>
        <v>10.333333333333334</v>
      </c>
      <c r="H65" s="116" t="s">
        <v>2735</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2686</v>
      </c>
      <c r="C66" s="118" t="s">
        <v>31</v>
      </c>
      <c r="D66" s="115" t="s">
        <v>2705</v>
      </c>
      <c r="E66" s="138">
        <v>42398</v>
      </c>
      <c r="F66" s="138">
        <v>42643</v>
      </c>
      <c r="G66" s="165">
        <f t="shared" si="2"/>
        <v>8.1666666666666661</v>
      </c>
      <c r="H66" s="116" t="s">
        <v>2736</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2686</v>
      </c>
      <c r="C67" s="118" t="s">
        <v>31</v>
      </c>
      <c r="D67" s="115" t="s">
        <v>2706</v>
      </c>
      <c r="E67" s="138">
        <v>42396</v>
      </c>
      <c r="F67" s="138">
        <v>42643</v>
      </c>
      <c r="G67" s="165">
        <f t="shared" si="2"/>
        <v>8.2333333333333325</v>
      </c>
      <c r="H67" s="116" t="s">
        <v>2737</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2686</v>
      </c>
      <c r="C68" s="118" t="s">
        <v>31</v>
      </c>
      <c r="D68" s="115" t="s">
        <v>2707</v>
      </c>
      <c r="E68" s="138">
        <v>42279</v>
      </c>
      <c r="F68" s="138">
        <v>42369</v>
      </c>
      <c r="G68" s="165">
        <f t="shared" si="2"/>
        <v>3</v>
      </c>
      <c r="H68" s="114" t="s">
        <v>2738</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2686</v>
      </c>
      <c r="C69" s="118" t="s">
        <v>31</v>
      </c>
      <c r="D69" s="115" t="s">
        <v>2708</v>
      </c>
      <c r="E69" s="138">
        <v>42033</v>
      </c>
      <c r="F69" s="138">
        <v>42369</v>
      </c>
      <c r="G69" s="165">
        <f t="shared" si="2"/>
        <v>11.2</v>
      </c>
      <c r="H69" s="114" t="s">
        <v>2739</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2709</v>
      </c>
      <c r="C70" s="118" t="s">
        <v>31</v>
      </c>
      <c r="D70" s="115" t="s">
        <v>2710</v>
      </c>
      <c r="E70" s="138">
        <v>42002</v>
      </c>
      <c r="F70" s="138">
        <v>42369</v>
      </c>
      <c r="G70" s="165">
        <f t="shared" si="2"/>
        <v>12.233333333333333</v>
      </c>
      <c r="H70" s="116" t="s">
        <v>2740</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2709</v>
      </c>
      <c r="C71" s="118" t="s">
        <v>31</v>
      </c>
      <c r="D71" s="115" t="s">
        <v>2711</v>
      </c>
      <c r="E71" s="138">
        <v>42002</v>
      </c>
      <c r="F71" s="138">
        <v>42369</v>
      </c>
      <c r="G71" s="165">
        <f t="shared" si="2"/>
        <v>12.233333333333333</v>
      </c>
      <c r="H71" s="116" t="s">
        <v>2740</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2709</v>
      </c>
      <c r="C72" s="118" t="s">
        <v>31</v>
      </c>
      <c r="D72" s="115" t="s">
        <v>2712</v>
      </c>
      <c r="E72" s="138">
        <v>42002</v>
      </c>
      <c r="F72" s="138">
        <v>42369</v>
      </c>
      <c r="G72" s="165">
        <f t="shared" si="2"/>
        <v>12.233333333333333</v>
      </c>
      <c r="H72" s="116" t="s">
        <v>2740</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2686</v>
      </c>
      <c r="C73" s="118" t="s">
        <v>31</v>
      </c>
      <c r="D73" s="115" t="s">
        <v>2713</v>
      </c>
      <c r="E73" s="138">
        <v>41670</v>
      </c>
      <c r="F73" s="138">
        <v>42024</v>
      </c>
      <c r="G73" s="165">
        <f t="shared" si="2"/>
        <v>11.8</v>
      </c>
      <c r="H73" s="116" t="s">
        <v>2741</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2686</v>
      </c>
      <c r="C74" s="118" t="s">
        <v>31</v>
      </c>
      <c r="D74" s="115" t="s">
        <v>2714</v>
      </c>
      <c r="E74" s="138">
        <v>41306</v>
      </c>
      <c r="F74" s="138">
        <v>41622</v>
      </c>
      <c r="G74" s="165">
        <f t="shared" si="2"/>
        <v>10.533333333333333</v>
      </c>
      <c r="H74" s="116" t="s">
        <v>2742</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2686</v>
      </c>
      <c r="C75" s="118" t="s">
        <v>31</v>
      </c>
      <c r="D75" s="115" t="s">
        <v>2715</v>
      </c>
      <c r="E75" s="138">
        <v>40940</v>
      </c>
      <c r="F75" s="138">
        <v>41257</v>
      </c>
      <c r="G75" s="165">
        <f t="shared" si="2"/>
        <v>10.566666666666666</v>
      </c>
      <c r="H75" s="116" t="s">
        <v>2742</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2716</v>
      </c>
      <c r="C76" s="118" t="s">
        <v>31</v>
      </c>
      <c r="D76" s="115" t="s">
        <v>2717</v>
      </c>
      <c r="E76" s="138">
        <v>40435</v>
      </c>
      <c r="F76" s="138">
        <v>40982</v>
      </c>
      <c r="G76" s="165">
        <f t="shared" si="2"/>
        <v>18.233333333333334</v>
      </c>
      <c r="H76" s="116" t="s">
        <v>2743</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2686</v>
      </c>
      <c r="C77" s="118" t="s">
        <v>31</v>
      </c>
      <c r="D77" s="115" t="s">
        <v>2718</v>
      </c>
      <c r="E77" s="138">
        <v>40575</v>
      </c>
      <c r="F77" s="138">
        <v>40894</v>
      </c>
      <c r="G77" s="165">
        <f t="shared" si="2"/>
        <v>10.633333333333333</v>
      </c>
      <c r="H77" s="116" t="s">
        <v>2744</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2719</v>
      </c>
      <c r="C78" s="118" t="s">
        <v>31</v>
      </c>
      <c r="D78" s="115" t="s">
        <v>2720</v>
      </c>
      <c r="E78" s="138">
        <v>40980</v>
      </c>
      <c r="F78" s="138">
        <v>41243</v>
      </c>
      <c r="G78" s="165">
        <f t="shared" si="2"/>
        <v>8.7666666666666675</v>
      </c>
      <c r="H78" s="116" t="s">
        <v>2745</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2686</v>
      </c>
      <c r="C79" s="118" t="s">
        <v>31</v>
      </c>
      <c r="D79" s="115" t="s">
        <v>2721</v>
      </c>
      <c r="E79" s="138">
        <v>40210</v>
      </c>
      <c r="F79" s="138">
        <v>40543</v>
      </c>
      <c r="G79" s="165">
        <f t="shared" si="2"/>
        <v>11.1</v>
      </c>
      <c r="H79" s="116" t="s">
        <v>2746</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2684</v>
      </c>
      <c r="C80" s="118" t="s">
        <v>31</v>
      </c>
      <c r="D80" s="115" t="s">
        <v>2722</v>
      </c>
      <c r="E80" s="138">
        <v>42426</v>
      </c>
      <c r="F80" s="138">
        <v>42735</v>
      </c>
      <c r="G80" s="165">
        <f t="shared" si="2"/>
        <v>10.3</v>
      </c>
      <c r="H80" s="116" t="s">
        <v>2747</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2686</v>
      </c>
      <c r="C81" s="118" t="s">
        <v>31</v>
      </c>
      <c r="D81" s="115" t="s">
        <v>2723</v>
      </c>
      <c r="E81" s="138">
        <v>39846</v>
      </c>
      <c r="F81" s="138">
        <v>40178</v>
      </c>
      <c r="G81" s="165">
        <f t="shared" si="2"/>
        <v>11.066666666666666</v>
      </c>
      <c r="H81" s="114" t="s">
        <v>2748</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2686</v>
      </c>
      <c r="C82" s="118" t="s">
        <v>31</v>
      </c>
      <c r="D82" s="115" t="s">
        <v>2724</v>
      </c>
      <c r="E82" s="138">
        <v>39846</v>
      </c>
      <c r="F82" s="138">
        <v>40178</v>
      </c>
      <c r="G82" s="165">
        <f t="shared" si="2"/>
        <v>11.066666666666666</v>
      </c>
      <c r="H82" s="114" t="s">
        <v>2748</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2686</v>
      </c>
      <c r="C83" s="118" t="s">
        <v>31</v>
      </c>
      <c r="D83" s="115" t="s">
        <v>2725</v>
      </c>
      <c r="E83" s="138">
        <v>39846</v>
      </c>
      <c r="F83" s="138">
        <v>40178</v>
      </c>
      <c r="G83" s="165">
        <f t="shared" si="2"/>
        <v>11.066666666666666</v>
      </c>
      <c r="H83" s="114" t="s">
        <v>2748</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2686</v>
      </c>
      <c r="C84" s="118" t="s">
        <v>31</v>
      </c>
      <c r="D84" s="115" t="s">
        <v>2726</v>
      </c>
      <c r="E84" s="138">
        <v>39468</v>
      </c>
      <c r="F84" s="138">
        <v>39813</v>
      </c>
      <c r="G84" s="165">
        <f t="shared" si="2"/>
        <v>11.5</v>
      </c>
      <c r="H84" s="116" t="s">
        <v>2749</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2686</v>
      </c>
      <c r="C85" s="118" t="s">
        <v>31</v>
      </c>
      <c r="D85" s="115" t="s">
        <v>2727</v>
      </c>
      <c r="E85" s="138">
        <v>39093</v>
      </c>
      <c r="F85" s="138">
        <v>39447</v>
      </c>
      <c r="G85" s="165">
        <f t="shared" si="2"/>
        <v>11.8</v>
      </c>
      <c r="H85" s="114" t="s">
        <v>2750</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2686</v>
      </c>
      <c r="C86" s="118" t="s">
        <v>31</v>
      </c>
      <c r="D86" s="115" t="s">
        <v>2728</v>
      </c>
      <c r="E86" s="138">
        <v>38728</v>
      </c>
      <c r="F86" s="138">
        <v>39082</v>
      </c>
      <c r="G86" s="165">
        <f t="shared" si="2"/>
        <v>11.8</v>
      </c>
      <c r="H86" s="116" t="s">
        <v>2749</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2751</v>
      </c>
      <c r="E114" s="138">
        <v>43885</v>
      </c>
      <c r="F114" s="138">
        <v>44196</v>
      </c>
      <c r="G114" s="165">
        <f>IF(AND(E114&lt;&gt;"",F114&lt;&gt;""),((F114-E114)/30),"")</f>
        <v>10.366666666666667</v>
      </c>
      <c r="H114" s="116" t="s">
        <v>2755</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2752</v>
      </c>
      <c r="E115" s="138">
        <v>43885</v>
      </c>
      <c r="F115" s="138">
        <v>44196</v>
      </c>
      <c r="G115" s="165">
        <f t="shared" ref="G115:G116" si="3">IF(AND(E115&lt;&gt;"",F115&lt;&gt;""),((F115-E115)/30),"")</f>
        <v>10.366666666666667</v>
      </c>
      <c r="H115" s="116" t="s">
        <v>2755</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2753</v>
      </c>
      <c r="E116" s="138">
        <v>43885</v>
      </c>
      <c r="F116" s="138">
        <v>44196</v>
      </c>
      <c r="G116" s="165">
        <f t="shared" si="3"/>
        <v>10.366666666666667</v>
      </c>
      <c r="H116" s="116" t="s">
        <v>2755</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2754</v>
      </c>
      <c r="E117" s="138">
        <v>44160</v>
      </c>
      <c r="F117" s="138">
        <v>44196</v>
      </c>
      <c r="G117" s="165">
        <f t="shared" ref="G117:G159" si="5">IF(AND(E117&lt;&gt;"",F117&lt;&gt;""),((F117-E117)/30),"")</f>
        <v>1.2</v>
      </c>
      <c r="H117" s="116" t="s">
        <v>2756</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2670</v>
      </c>
      <c r="C179" s="240"/>
      <c r="D179" s="240"/>
      <c r="E179" s="24">
        <v>0.02</v>
      </c>
      <c r="F179" s="171">
        <v>0.01</v>
      </c>
      <c r="G179" s="172">
        <f>IF(F179&gt;0,SUM(E179+F179),"")</f>
        <v>0.03</v>
      </c>
      <c r="H179" s="5"/>
      <c r="I179" s="245" t="s">
        <v>2674</v>
      </c>
      <c r="J179" s="246"/>
      <c r="K179" s="246"/>
      <c r="L179" s="247"/>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101816145</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2757</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2757</v>
      </c>
      <c r="D211" s="21"/>
      <c r="G211" s="27" t="s">
        <v>2625</v>
      </c>
      <c r="H211" s="141" t="s">
        <v>2758</v>
      </c>
      <c r="J211" s="27" t="s">
        <v>2627</v>
      </c>
      <c r="K211" s="141" t="s">
        <v>2760</v>
      </c>
      <c r="L211" s="21"/>
      <c r="M211" s="21"/>
      <c r="N211" s="21"/>
      <c r="O211" s="8"/>
    </row>
    <row r="212" spans="1:15" x14ac:dyDescent="0.25">
      <c r="A212" s="9"/>
      <c r="B212" s="27" t="s">
        <v>2624</v>
      </c>
      <c r="C212" s="140" t="s">
        <v>2757</v>
      </c>
      <c r="D212" s="21"/>
      <c r="G212" s="27" t="s">
        <v>2626</v>
      </c>
      <c r="H212" s="141" t="s">
        <v>2759</v>
      </c>
      <c r="J212" s="27" t="s">
        <v>2628</v>
      </c>
      <c r="K212" s="140" t="s">
        <v>2761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66" zoomScale="60" zoomScaleNormal="60" zoomScaleSheetLayoutView="40" zoomScalePageLayoutView="40" workbookViewId="0">
      <selection activeCell="H27" sqref="H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44193.680342129628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59" t="str">
        <f>HYPERLINK("#Integrante_2!A109","CAPACIDAD RESIDUAL")</f>
        <v>CAPACIDAD RESIDUAL</v>
      </c>
      <c r="F8" s="260"/>
      <c r="G8" s="26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59" t="str">
        <f>HYPERLINK("#Integrante_2!A162","TALENTO HUMANO")</f>
        <v>TALENTO HUMANO</v>
      </c>
      <c r="F9" s="260"/>
      <c r="G9" s="26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59" t="str">
        <f>HYPERLINK("#Integrante_2!F162","INFRAESTRUCTURA")</f>
        <v>INFRAESTRUCTURA</v>
      </c>
      <c r="F10" s="260"/>
      <c r="G10" s="26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2682</v>
      </c>
      <c r="D15" s="35"/>
      <c r="E15" s="35"/>
      <c r="F15" s="5"/>
      <c r="G15" s="32" t="s">
        <v>1168</v>
      </c>
      <c r="H15" s="105" t="s">
        <v>711</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62"/>
      <c r="I20" s="142" t="s">
        <v>711</v>
      </c>
      <c r="J20" s="143" t="s">
        <v>730</v>
      </c>
      <c r="K20" s="144">
        <v>3393871500</v>
      </c>
      <c r="L20" s="145"/>
      <c r="M20" s="145">
        <v>44561</v>
      </c>
      <c r="N20" s="128">
        <f>+(M20-L20)/30</f>
        <v>1485.3666666666666</v>
      </c>
      <c r="O20" s="131"/>
      <c r="U20" s="127"/>
      <c r="V20" s="107">
        <f ca="1">NOW()</f>
        <v>44193.680342129628</v>
      </c>
      <c r="W20" s="107">
        <f ca="1">NOW()</f>
        <v>44193.680342129628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PARA EL SERVICIO DE DESARROLLO SOCIAL DE LAS CUMUNIDADES</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2683</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2762</v>
      </c>
      <c r="C48" s="118" t="s">
        <v>31</v>
      </c>
      <c r="D48" s="115" t="s">
        <v>2763</v>
      </c>
      <c r="E48" s="138">
        <v>41725</v>
      </c>
      <c r="F48" s="138">
        <v>41973</v>
      </c>
      <c r="G48" s="165">
        <f>IF(AND(E48&lt;&gt;"",F48&lt;&gt;""),((F48-E48)/30),"")</f>
        <v>8.2666666666666675</v>
      </c>
      <c r="H48" s="116" t="s">
        <v>2771</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2762</v>
      </c>
      <c r="C49" s="118" t="s">
        <v>31</v>
      </c>
      <c r="D49" s="115" t="s">
        <v>2764</v>
      </c>
      <c r="E49" s="138">
        <v>42087</v>
      </c>
      <c r="F49" s="138">
        <v>42336</v>
      </c>
      <c r="G49" s="165">
        <f t="shared" ref="G49:G107" si="1">IF(AND(E49&lt;&gt;"",F49&lt;&gt;""),((F49-E49)/30),"")</f>
        <v>8.3000000000000007</v>
      </c>
      <c r="H49" s="116" t="s">
        <v>2772</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2765</v>
      </c>
      <c r="C50" s="118" t="s">
        <v>31</v>
      </c>
      <c r="D50" s="115" t="s">
        <v>2766</v>
      </c>
      <c r="E50" s="138">
        <v>41723</v>
      </c>
      <c r="F50" s="138">
        <v>41973</v>
      </c>
      <c r="G50" s="165">
        <f t="shared" si="1"/>
        <v>8.3333333333333339</v>
      </c>
      <c r="H50" s="114" t="s">
        <v>2773</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2765</v>
      </c>
      <c r="C51" s="118" t="s">
        <v>31</v>
      </c>
      <c r="D51" s="115" t="s">
        <v>2767</v>
      </c>
      <c r="E51" s="138">
        <v>42083</v>
      </c>
      <c r="F51" s="138">
        <v>42336</v>
      </c>
      <c r="G51" s="165">
        <f t="shared" si="1"/>
        <v>8.4333333333333336</v>
      </c>
      <c r="H51" s="116" t="s">
        <v>2774</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2765</v>
      </c>
      <c r="C52" s="118" t="s">
        <v>31</v>
      </c>
      <c r="D52" s="115" t="s">
        <v>2768</v>
      </c>
      <c r="E52" s="138">
        <v>42460</v>
      </c>
      <c r="F52" s="138">
        <v>42704</v>
      </c>
      <c r="G52" s="165">
        <f t="shared" si="1"/>
        <v>8.1333333333333329</v>
      </c>
      <c r="H52" s="114" t="s">
        <v>2775</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2769</v>
      </c>
      <c r="C53" s="118" t="s">
        <v>31</v>
      </c>
      <c r="D53" s="115" t="s">
        <v>2770</v>
      </c>
      <c r="E53" s="138">
        <v>43906</v>
      </c>
      <c r="F53" s="138">
        <v>44185</v>
      </c>
      <c r="G53" s="165">
        <f t="shared" si="1"/>
        <v>9.3000000000000007</v>
      </c>
      <c r="H53" s="114" t="s">
        <v>2776</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2781</v>
      </c>
      <c r="E114" s="138">
        <v>43882</v>
      </c>
      <c r="F114" s="138">
        <v>44196</v>
      </c>
      <c r="G114" s="165">
        <f>IF(AND(E114&lt;&gt;"",F114&lt;&gt;""),((F114-E114)/30),"")</f>
        <v>10.466666666666667</v>
      </c>
      <c r="H114" s="116" t="s">
        <v>2777</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2782</v>
      </c>
      <c r="E115" s="138">
        <v>43882</v>
      </c>
      <c r="F115" s="138">
        <v>44196</v>
      </c>
      <c r="G115" s="165">
        <f t="shared" ref="G115:G160" si="3">IF(AND(E115&lt;&gt;"",F115&lt;&gt;""),((F115-E115)/30),"")</f>
        <v>10.466666666666667</v>
      </c>
      <c r="H115" s="116" t="s">
        <v>2778</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2783</v>
      </c>
      <c r="E116" s="138">
        <v>43889</v>
      </c>
      <c r="F116" s="138">
        <v>44196</v>
      </c>
      <c r="G116" s="165">
        <f t="shared" si="3"/>
        <v>10.233333333333333</v>
      </c>
      <c r="H116" s="116" t="s">
        <v>2779</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2784</v>
      </c>
      <c r="E117" s="138">
        <v>43885</v>
      </c>
      <c r="F117" s="138">
        <v>44196</v>
      </c>
      <c r="G117" s="165">
        <f t="shared" si="3"/>
        <v>10.366666666666667</v>
      </c>
      <c r="H117" s="116" t="s">
        <v>2780</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t="s">
        <v>2622</v>
      </c>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v>5.0000000000000001E-3</v>
      </c>
      <c r="G179" s="172">
        <f>IF(F179&gt;0,SUM(E179+F179),"")</f>
        <v>2.5000000000000001E-2</v>
      </c>
      <c r="H179" s="5"/>
      <c r="I179" s="237" t="s">
        <v>2674</v>
      </c>
      <c r="J179" s="238"/>
      <c r="K179" s="238"/>
      <c r="L179" s="239"/>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84846787.5</v>
      </c>
      <c r="F185" s="94"/>
      <c r="G185" s="95"/>
      <c r="H185" s="90"/>
      <c r="I185" s="92" t="s">
        <v>2632</v>
      </c>
      <c r="J185" s="177">
        <f>M179</f>
        <v>0.02</v>
      </c>
      <c r="K185" s="241" t="s">
        <v>2633</v>
      </c>
      <c r="L185" s="241"/>
      <c r="M185" s="96">
        <f>+J185*K20</f>
        <v>67877430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2785</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2785</v>
      </c>
      <c r="D211" s="21"/>
      <c r="G211" s="27" t="s">
        <v>2625</v>
      </c>
      <c r="H211" s="141" t="s">
        <v>2786</v>
      </c>
      <c r="J211" s="27" t="s">
        <v>2627</v>
      </c>
      <c r="K211" s="141" t="s">
        <v>2786</v>
      </c>
      <c r="L211" s="21"/>
      <c r="M211" s="21"/>
      <c r="N211" s="21"/>
      <c r="O211" s="8"/>
    </row>
    <row r="212" spans="1:15" x14ac:dyDescent="0.25">
      <c r="A212" s="9"/>
      <c r="B212" s="27" t="s">
        <v>2624</v>
      </c>
      <c r="C212" s="140" t="s">
        <v>2785</v>
      </c>
      <c r="D212" s="21"/>
      <c r="G212" s="27" t="s">
        <v>2626</v>
      </c>
      <c r="H212" s="141" t="s">
        <v>2787</v>
      </c>
      <c r="J212" s="27" t="s">
        <v>2628</v>
      </c>
      <c r="K212" s="140" t="s">
        <v>2788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44193.680342129628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59" t="str">
        <f>HYPERLINK("#Integrante_3!A109","CAPACIDAD RESIDUAL")</f>
        <v>CAPACIDAD RESIDUAL</v>
      </c>
      <c r="F8" s="260"/>
      <c r="G8" s="26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59" t="str">
        <f>HYPERLINK("#Integrante_3!A162","TALENTO HUMANO")</f>
        <v>TALENTO HUMANO</v>
      </c>
      <c r="F9" s="260"/>
      <c r="G9" s="26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59" t="str">
        <f>HYPERLINK("#Integrante_3!F162","INFRAESTRUCTURA")</f>
        <v>INFRAESTRUCTURA</v>
      </c>
      <c r="F10" s="260"/>
      <c r="G10" s="26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44193.680342129628</v>
      </c>
      <c r="W20" s="107">
        <f ca="1">NOW()</f>
        <v>44193.680342129628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2674</v>
      </c>
      <c r="J174" s="195"/>
      <c r="K174" s="195"/>
      <c r="L174" s="195"/>
      <c r="M174" s="195"/>
      <c r="O174" s="178"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57"/>
      <c r="S175" s="19"/>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57" t="s">
        <v>2623</v>
      </c>
      <c r="S176" s="19"/>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2674</v>
      </c>
      <c r="J177" s="238"/>
      <c r="K177" s="238"/>
      <c r="L177" s="239"/>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44193.680342129628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59" t="str">
        <f>HYPERLINK("#Integrante_4!A109","CAPACIDAD RESIDUAL")</f>
        <v>CAPACIDAD RESIDUAL</v>
      </c>
      <c r="F8" s="260"/>
      <c r="G8" s="26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59" t="str">
        <f>HYPERLINK("#Integrante_4!A162","TALENTO HUMANO")</f>
        <v>TALENTO HUMANO</v>
      </c>
      <c r="F9" s="260"/>
      <c r="G9" s="26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59" t="str">
        <f>HYPERLINK("#Integrante_4!F162","INFRAESTRUCTURA")</f>
        <v>INFRAESTRUCTURA</v>
      </c>
      <c r="F10" s="260"/>
      <c r="G10" s="26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44193.680342129628</v>
      </c>
      <c r="W20" s="107">
        <f ca="1">NOW()</f>
        <v>44193.680342129628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57"/>
      <c r="S177" s="19"/>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57" t="s">
        <v>2623</v>
      </c>
      <c r="S178" s="19"/>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2674</v>
      </c>
      <c r="J179" s="238"/>
      <c r="K179" s="238"/>
      <c r="L179" s="239"/>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44193.680342129628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59" t="str">
        <f>HYPERLINK("#Integrante_5!A109","CAPACIDAD RESIDUAL")</f>
        <v>CAPACIDAD RESIDUAL</v>
      </c>
      <c r="F8" s="260"/>
      <c r="G8" s="26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59" t="str">
        <f>HYPERLINK("#Integrante_5!A162","TALENTO HUMANO")</f>
        <v>TALENTO HUMANO</v>
      </c>
      <c r="F9" s="260"/>
      <c r="G9" s="26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59" t="str">
        <f>HYPERLINK("#Integrante_5!F162","INFRAESTRUCTURA")</f>
        <v>INFRAESTRUCTURA</v>
      </c>
      <c r="F10" s="260"/>
      <c r="G10" s="26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44193.680342129628</v>
      </c>
      <c r="W20" s="107">
        <f ca="1">NOW()</f>
        <v>44193.680342129628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2678</v>
      </c>
      <c r="J174" s="195"/>
      <c r="K174" s="195"/>
      <c r="L174" s="195"/>
      <c r="M174" s="195"/>
      <c r="O174" s="178"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9"/>
      <c r="S175" s="157"/>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9"/>
      <c r="S176" s="157" t="s">
        <v>2623</v>
      </c>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2672</v>
      </c>
      <c r="J177" s="238"/>
      <c r="K177" s="238"/>
      <c r="L177" s="239"/>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44193.680342129628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59" t="str">
        <f>HYPERLINK("#Integrante_6!A109","CAPACIDAD RESIDUAL")</f>
        <v>CAPACIDAD RESIDUAL</v>
      </c>
      <c r="F8" s="260"/>
      <c r="G8" s="26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59" t="str">
        <f>HYPERLINK("#Integrante_6!A162","TALENTO HUMANO")</f>
        <v>TALENTO HUMANO</v>
      </c>
      <c r="F9" s="260"/>
      <c r="G9" s="26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59" t="str">
        <f>HYPERLINK("#Integrante_6!F162","INFRAESTRUCTURA")</f>
        <v>INFRAESTRUCTURA</v>
      </c>
      <c r="F10" s="260"/>
      <c r="G10" s="26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44193.680342129628</v>
      </c>
      <c r="W20" s="107">
        <f ca="1">NOW()</f>
        <v>44193.680342129628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2672</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2020-12-28T21:20:53Z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