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ICBF 2021\PERTENENCIA IP 003-2019- 2021\Manifestaciones de Interes\2021-27-2700150202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0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<sst xmlns="http://schemas.openxmlformats.org/spreadsheetml/2006/main" count="3203" uniqueCount="2703">
  <si>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</si>
  <si>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</si>
  <si>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</si>
  <si>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</si>
  <si>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</si>
  <si>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</si>
  <si>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</si>
  <si>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</si>
  <si>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</si>
  <si>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</si>
  <si>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</si>
  <si>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</si>
  <si>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</si>
  <si>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</si>
  <si>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</si>
  <si>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</si>
  <si>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</si>
  <si>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</si>
  <si>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</si>
  <si>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</si>
  <si>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</si>
  <si>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</si>
  <si>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</si>
  <si>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</si>
  <si>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</si>
  <si>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</si>
  <si>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</si>
  <si>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</si>
  <si>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</si>
  <si>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</si>
  <si>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</si>
  <si>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</si>
  <si>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</si>
  <si>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</si>
  <si>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</si>
  <si>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</si>
  <si>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</si>
  <si>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</si>
  <si>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</si>
  <si>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</si>
  <si>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</si>
  <si>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</si>
  <si>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</si>
  <si>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</si>
  <si>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</si>
  <si>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</si>
  <si>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</si>
  <si>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</si>
  <si>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</si>
  <si>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</si>
  <si>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</si>
  <si>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</si>
  <si>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</si>
  <si>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</si>
  <si>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</si>
  <si>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</si>
  <si>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</si>
  <si>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</si>
  <si>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</si>
  <si>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</si>
  <si>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</si>
  <si>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</si>
  <si>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</si>
  <si>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</si>
  <si>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</si>
  <si>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</si>
  <si>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</si>
  <si>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</si>
  <si>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</si>
  <si>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</si>
  <si>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</si>
  <si>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</si>
  <si>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</si>
  <si>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</si>
  <si>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</si>
  <si>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</si>
  <si>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</si>
  <si>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</si>
  <si>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</si>
  <si>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</si>
  <si>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</si>
  <si>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</si>
  <si>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</si>
  <si>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</si>
  <si>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</si>
  <si>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</si>
  <si>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</si>
  <si>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</si>
  <si>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</si>
  <si>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</si>
  <si>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</si>
  <si>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</si>
  <si>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</si>
  <si>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</si>
  <si>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</si>
  <si>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</si>
  <si>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</si>
  <si>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</si>
  <si>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</si>
  <si>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</si>
  <si>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</si>
  <si>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</si>
  <si>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</si>
  <si>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</si>
  <si>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</si>
  <si>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</si>
  <si>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</si>
  <si>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</si>
  <si>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</si>
  <si>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</si>
  <si>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</si>
  <si>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</si>
  <si>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</si>
  <si>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</si>
  <si>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</si>
  <si>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</si>
  <si>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</si>
  <si>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</si>
  <si>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</si>
  <si>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</si>
  <si>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</si>
  <si>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</si>
  <si>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</si>
  <si>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</si>
  <si>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</si>
  <si>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</si>
  <si>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</si>
  <si>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</si>
  <si>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</si>
  <si>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</si>
  <si>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</si>
  <si>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</si>
  <si>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</si>
  <si>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</si>
  <si>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</si>
  <si>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</si>
  <si>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</si>
  <si>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</si>
  <si>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</si>
  <si>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</si>
  <si>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</si>
  <si>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</si>
  <si>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</si>
  <si>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</si>
  <si>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</si>
  <si>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</si>
  <si>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</si>
  <si>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</si>
  <si>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</si>
  <si>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</si>
  <si>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</si>
  <si>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</si>
  <si>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</si>
  <si>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</si>
  <si>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</si>
  <si>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</si>
  <si>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</si>
  <si>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</si>
  <si>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</si>
  <si>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</si>
  <si>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</si>
  <si>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</si>
  <si>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</si>
  <si>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</si>
  <si>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</si>
  <si>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</si>
  <si>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</si>
  <si>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</si>
  <si>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</si>
  <si>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</si>
  <si>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</si>
  <si>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</si>
  <si>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</si>
  <si>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</si>
  <si>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</si>
  <si>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</si>
  <si>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</si>
  <si>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</si>
  <si>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</si>
  <si>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</si>
  <si>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</si>
  <si>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</si>
  <si>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</si>
  <si>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</si>
  <si>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</si>
  <si>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</si>
  <si>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</si>
  <si>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</si>
  <si>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</si>
  <si>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</si>
  <si>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</si>
  <si>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</si>
  <si>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</si>
  <si>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</si>
  <si>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</si>
  <si>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</si>
  <si>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</si>
  <si>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</si>
  <si>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</si>
  <si>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</si>
  <si>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</si>
  <si>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</si>
  <si>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</si>
  <si>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</si>
  <si>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</si>
  <si>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</si>
  <si>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</si>
  <si>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</si>
  <si>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</si>
  <si>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</si>
  <si>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</si>
  <si>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</si>
  <si>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</si>
  <si>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</si>
  <si>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</si>
  <si>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</si>
  <si>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</si>
  <si>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</si>
  <si>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</si>
  <si>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</si>
  <si>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</si>
  <si>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</si>
  <si>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</si>
  <si>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</si>
  <si>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</si>
  <si>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</si>
  <si>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</si>
  <si>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</si>
  <si>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</si>
  <si>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</si>
  <si>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</si>
  <si>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</si>
  <si>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</si>
  <si>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</si>
  <si>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</si>
  <si>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</si>
  <si>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</si>
  <si>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</si>
  <si>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</si>
  <si>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</si>
  <si>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</si>
  <si>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</si>
  <si>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</si>
  <si>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</si>
  <si>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</si>
  <si>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</si>
  <si>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</si>
  <si>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</si>
  <si>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</si>
  <si>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</si>
  <si>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</si>
  <si>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</si>
  <si>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</si>
  <si>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</si>
  <si>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</si>
  <si>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</si>
  <si>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</si>
  <si>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</si>
  <si>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</si>
  <si>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</si>
  <si>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</si>
  <si>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</si>
  <si>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</si>
  <si>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</si>
  <si>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</si>
  <si>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</si>
  <si>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</si>
  <si>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</si>
  <si>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</si>
  <si>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</si>
  <si>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</si>
  <si>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</si>
  <si>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</si>
  <si>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</si>
  <si>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</si>
  <si>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</si>
  <si>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</si>
  <si>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</si>
  <si>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</si>
  <si>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</si>
  <si>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</si>
  <si>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</si>
  <si>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</si>
  <si>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</si>
  <si>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</si>
  <si>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</si>
  <si>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</si>
  <si>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</si>
  <si>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</si>
  <si>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</si>
  <si>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</si>
  <si>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</si>
  <si>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</si>
  <si>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</si>
  <si>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</si>
  <si>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</si>
  <si>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</si>
  <si>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</si>
  <si>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</si>
  <si>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</si>
  <si>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</si>
  <si>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</si>
  <si>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</si>
  <si>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</si>
  <si>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</si>
  <si>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</si>
  <si>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</si>
  <si>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</si>
  <si>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</si>
  <si>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</si>
  <si>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</si>
  <si>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</si>
  <si>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</si>
  <si>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</si>
  <si>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</si>
  <si>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</si>
  <si>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</si>
  <si>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</si>
  <si>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</si>
  <si>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</si>
  <si>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</si>
  <si>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</si>
  <si>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</si>
  <si>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</si>
  <si>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</si>
  <si>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</si>
  <si>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</si>
  <si>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</si>
  <si>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</si>
  <si>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</si>
  <si>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</si>
  <si>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</si>
  <si>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</si>
  <si>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</si>
  <si>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</si>
  <si>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</si>
  <si>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</si>
  <si>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</si>
  <si>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</si>
  <si>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</si>
  <si>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</si>
  <si>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</si>
  <si>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</si>
  <si>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</si>
  <si>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</si>
  <si>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</si>
  <si>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</si>
  <si>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</si>
  <si>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</si>
  <si>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</si>
  <si>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</si>
  <si>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</si>
  <si>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</si>
  <si>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</si>
  <si>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</si>
  <si>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</si>
  <si>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</si>
  <si>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</si>
  <si>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</si>
  <si>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</si>
  <si>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</si>
  <si>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</si>
  <si>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</si>
  <si>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</si>
  <si>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</si>
  <si>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</si>
  <si>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</si>
  <si>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</si>
  <si>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</si>
  <si>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</si>
  <si>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</si>
  <si>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</si>
  <si>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</si>
  <si>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</si>
  <si>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</si>
  <si>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</si>
  <si>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</si>
  <si>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</si>
  <si>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</si>
  <si>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</si>
  <si>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</si>
  <si>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</si>
  <si>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</si>
  <si>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</si>
  <si>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</si>
  <si>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</si>
  <si>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</si>
  <si>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</si>
  <si>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</si>
  <si>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</si>
  <si>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</si>
  <si>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</si>
  <si>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</si>
  <si>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</si>
  <si>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</si>
  <si>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</si>
  <si>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</si>
  <si>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</si>
  <si>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</si>
  <si>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</si>
  <si>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</si>
  <si>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</si>
  <si>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</si>
  <si>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</si>
  <si>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</si>
  <si>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</si>
  <si>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</si>
  <si>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</si>
  <si>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</si>
  <si>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</si>
  <si>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</si>
  <si>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</si>
  <si>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</si>
  <si>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</si>
  <si>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</si>
  <si>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</si>
  <si>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</si>
  <si>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</si>
  <si>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</si>
  <si>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</si>
  <si>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</si>
  <si>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</si>
  <si>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</si>
  <si>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</si>
  <si>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</si>
  <si>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</si>
  <si>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</si>
  <si>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</si>
  <si>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</si>
  <si>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</si>
  <si>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</si>
  <si>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</si>
  <si>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</si>
  <si>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</si>
  <si>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</si>
  <si>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</si>
  <si>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</si>
  <si>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</si>
  <si>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</si>
  <si>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</si>
  <si>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</si>
  <si>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</si>
  <si>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</si>
  <si>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</si>
  <si>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</si>
  <si>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</si>
  <si>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</si>
  <si>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</si>
  <si>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</si>
  <si>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</si>
  <si>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</si>
  <si>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</si>
  <si>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</si>
  <si>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</si>
  <si>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</si>
  <si>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</si>
  <si>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</si>
  <si>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</si>
  <si>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</si>
  <si>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</si>
  <si>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</si>
  <si>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</si>
  <si>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</si>
  <si>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</si>
  <si>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</si>
  <si>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</si>
  <si>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</si>
  <si>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</si>
  <si>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</si>
  <si>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</si>
  <si>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</si>
  <si>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</si>
  <si>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</si>
  <si>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</si>
  <si>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</si>
  <si>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</si>
  <si>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</si>
  <si>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</si>
  <si>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</si>
  <si>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</si>
  <si>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</si>
  <si>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</si>
  <si>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</si>
  <si>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</si>
  <si>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</si>
  <si>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</si>
  <si>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</si>
  <si>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</si>
  <si>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</si>
  <si>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</si>
  <si>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</si>
  <si>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</si>
  <si>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</si>
  <si>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</si>
  <si>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</si>
  <si>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</si>
  <si>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</si>
  <si>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</si>
  <si>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</si>
  <si>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</si>
  <si>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</si>
  <si>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</si>
  <si>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</si>
  <si>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</si>
  <si>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</si>
  <si>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</si>
  <si>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</si>
  <si>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</si>
  <si>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</si>
  <si>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</si>
  <si>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</si>
  <si>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</si>
  <si>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</si>
  <si>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</si>
  <si>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</si>
  <si>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</si>
  <si>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</si>
  <si>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</si>
  <si>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</si>
  <si>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</si>
  <si>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</si>
  <si>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</si>
  <si>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</si>
  <si>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</si>
  <si>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</si>
  <si>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</si>
  <si>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</si>
  <si>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</si>
  <si>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</si>
  <si>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</si>
  <si>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</si>
  <si>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</si>
  <si>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</si>
  <si>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</si>
  <si>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</si>
  <si>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</si>
  <si>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</si>
  <si>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</si>
  <si>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</si>
  <si>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</si>
  <si>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</si>
  <si>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</si>
  <si>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</si>
  <si>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</si>
  <si>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</si>
  <si>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</si>
  <si>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</si>
  <si>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</si>
  <si>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</si>
  <si>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</si>
  <si>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</si>
  <si>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</si>
  <si>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</si>
  <si>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</si>
  <si>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</si>
  <si>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</si>
  <si>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</si>
  <si>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</si>
  <si>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</si>
  <si>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</si>
  <si>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</si>
  <si>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</si>
  <si>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</si>
  <si>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</si>
  <si>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</si>
  <si>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</si>
  <si>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</si>
  <si>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</si>
  <si>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</si>
  <si>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</si>
  <si>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</si>
  <si>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</si>
  <si>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</si>
  <si>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</si>
  <si>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</si>
  <si>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</si>
  <si>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</si>
  <si>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</si>
  <si>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</si>
  <si>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</si>
  <si>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</si>
  <si>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</si>
  <si>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</si>
  <si>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</si>
  <si>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</si>
  <si>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</si>
  <si>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</si>
  <si>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</si>
  <si>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</si>
  <si>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</si>
  <si>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</si>
  <si>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</si>
  <si>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</si>
  <si>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</si>
  <si>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</si>
  <si>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</si>
  <si>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</si>
  <si>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</si>
  <si>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</si>
  <si>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</si>
  <si>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</si>
  <si>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</si>
  <si>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</si>
  <si>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</si>
  <si>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</si>
  <si>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</si>
  <si>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</si>
  <si>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</si>
  <si>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</si>
  <si>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</si>
  <si>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</si>
  <si>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</si>
  <si>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</si>
  <si>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</si>
  <si>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</si>
  <si>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</si>
  <si>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</si>
  <si>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</si>
  <si>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</si>
  <si>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</si>
  <si>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</si>
  <si>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</si>
  <si>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</si>
  <si>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</si>
  <si>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</si>
  <si>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</si>
  <si>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</si>
  <si>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</si>
  <si>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</si>
  <si>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</si>
  <si>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</si>
  <si>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</si>
  <si>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</si>
  <si>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</si>
  <si>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</si>
  <si>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</si>
  <si>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</si>
  <si>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</si>
  <si>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</si>
  <si>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</si>
  <si>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</si>
  <si>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</si>
  <si>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</si>
  <si>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</si>
  <si>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</si>
  <si>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</si>
  <si>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</si>
  <si>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</si>
  <si>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</si>
  <si>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</si>
  <si>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</si>
  <si>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</si>
  <si>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</si>
  <si>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</si>
  <si>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</si>
  <si>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</si>
  <si>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</si>
  <si>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</si>
  <si>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</si>
  <si>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</si>
  <si>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</si>
  <si>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</si>
  <si>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</si>
  <si>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</si>
  <si>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</si>
  <si>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</si>
  <si>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</si>
  <si>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</si>
  <si>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</si>
  <si>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</si>
  <si>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</si>
  <si>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</si>
  <si>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</si>
  <si>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</si>
  <si>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</si>
  <si>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</si>
  <si>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</si>
  <si>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</si>
  <si>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</si>
  <si>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</si>
  <si>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</si>
  <si>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</si>
  <si>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</si>
  <si>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</si>
  <si>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</si>
  <si>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</si>
  <si>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</si>
  <si>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</si>
  <si>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</si>
  <si>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</si>
  <si>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</si>
  <si>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</si>
  <si>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</si>
  <si>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</si>
  <si>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</si>
  <si>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</si>
  <si>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</si>
  <si>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</si>
  <si>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</si>
  <si>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</si>
  <si>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</si>
  <si>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</si>
  <si>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</si>
  <si>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</si>
  <si>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</si>
  <si>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</si>
  <si>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</si>
  <si>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</si>
  <si>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</si>
  <si>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</si>
  <si>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</si>
  <si>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</si>
  <si>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</si>
  <si>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</si>
  <si>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</si>
  <si>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</si>
  <si>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</si>
  <si>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</si>
  <si>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</si>
  <si>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</si>
  <si>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</si>
  <si>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</si>
  <si>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</si>
  <si>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</si>
  <si>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</si>
  <si>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</si>
  <si>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</si>
  <si>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</si>
  <si>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</si>
  <si>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</si>
  <si>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</si>
  <si>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</si>
  <si>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</si>
  <si>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</si>
  <si>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</si>
  <si>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</si>
  <si>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</si>
  <si>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</si>
  <si>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</si>
  <si>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</si>
  <si>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</si>
  <si>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</si>
  <si>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</si>
  <si>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</si>
  <si>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</si>
  <si>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</si>
  <si>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</si>
  <si>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</si>
  <si>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</si>
  <si>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</si>
  <si>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</si>
  <si>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</si>
  <si>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</si>
  <si>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</si>
  <si>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</si>
  <si>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</si>
  <si>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</si>
  <si>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</si>
  <si>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</si>
  <si>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</si>
  <si>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</si>
  <si>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</si>
  <si>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</si>
  <si>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</si>
  <si>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</si>
  <si>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</si>
  <si>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</si>
  <si>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</si>
  <si>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</si>
  <si>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</si>
  <si>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</si>
  <si>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</si>
  <si>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</si>
  <si>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</si>
  <si>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</si>
  <si>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</si>
  <si>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</si>
  <si>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</si>
  <si>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</si>
  <si>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</si>
  <si>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</si>
  <si>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</si>
  <si>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</si>
  <si>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</si>
  <si>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</si>
  <si>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</si>
  <si>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</si>
  <si>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</si>
  <si>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</si>
  <si>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</si>
  <si>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</si>
  <si>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</si>
  <si>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</si>
  <si>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</si>
  <si>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</si>
  <si>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</si>
  <si>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</si>
  <si>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</si>
  <si>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</si>
  <si>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</si>
  <si>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</si>
  <si>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</si>
  <si>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</si>
  <si>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</si>
  <si>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</si>
  <si>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</si>
  <si>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</si>
  <si>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</si>
  <si>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</si>
  <si>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</si>
  <si>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</si>
  <si>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</si>
  <si>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</si>
  <si>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</si>
  <si>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</si>
  <si>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</si>
  <si>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</si>
  <si>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</si>
  <si>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</si>
  <si>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</si>
  <si>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</si>
  <si>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</si>
  <si>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</si>
  <si>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</si>
  <si>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</si>
  <si>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</si>
  <si>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</si>
  <si>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</si>
  <si>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</si>
  <si>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</si>
  <si>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</si>
  <si>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</si>
  <si>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</si>
  <si>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</si>
  <si>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</si>
  <si>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</si>
  <si>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</si>
  <si>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</si>
  <si>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</si>
  <si>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</si>
  <si>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</si>
  <si>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</si>
  <si>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</si>
  <si>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</si>
  <si>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</si>
  <si>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</si>
  <si>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</si>
  <si>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</si>
  <si>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</si>
  <si>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</si>
  <si>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</si>
  <si>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</si>
  <si>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</si>
  <si>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</si>
  <si>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</si>
  <si>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</si>
  <si>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</si>
  <si>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</si>
  <si>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</si>
  <si>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</si>
  <si>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</si>
  <si>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</si>
  <si>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</si>
  <si>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</si>
  <si>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</si>
  <si>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</si>
  <si>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</si>
  <si>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</si>
  <si>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</si>
  <si>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</si>
  <si>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</si>
  <si>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</si>
  <si>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</si>
  <si>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</si>
  <si>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</si>
  <si>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</si>
  <si>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</si>
  <si>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</si>
  <si>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</si>
  <si>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</si>
  <si>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</si>
  <si>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</si>
  <si>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</si>
  <si>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</si>
  <si>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</si>
  <si>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</si>
  <si>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</si>
  <si>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</si>
  <si>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</si>
  <si>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</si>
  <si>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</si>
  <si>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</si>
  <si>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</si>
  <si>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</si>
  <si>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</si>
  <si>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</si>
  <si>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</si>
  <si>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</si>
  <si>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</si>
  <si>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</si>
  <si>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</si>
  <si>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</si>
  <si>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</si>
  <si>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</si>
  <si>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</si>
  <si>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</si>
  <si>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</si>
  <si>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</si>
  <si>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</si>
  <si>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</si>
  <si>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</si>
  <si>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</si>
  <si>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</si>
  <si>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</si>
  <si>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</si>
  <si>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</si>
  <si>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</si>
  <si>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</si>
  <si>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</si>
  <si>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</si>
  <si>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</si>
  <si>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</si>
  <si>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</si>
  <si>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</si>
  <si>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</si>
  <si>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</si>
  <si>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</si>
  <si>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</si>
  <si>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</si>
  <si>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</si>
  <si>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</si>
  <si>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</si>
  <si>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</si>
  <si>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</si>
  <si>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</si>
  <si>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</si>
  <si>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</si>
  <si>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</si>
  <si>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</si>
  <si>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</si>
  <si>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</si>
  <si>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</si>
  <si>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</si>
  <si>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</si>
  <si>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</si>
  <si>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</si>
  <si>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</si>
  <si>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</si>
  <si>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</si>
  <si>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</si>
  <si>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</si>
  <si>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</si>
  <si>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</si>
  <si>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</si>
  <si>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</si>
  <si>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</si>
  <si>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</si>
  <si>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</si>
  <si>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</si>
  <si>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</si>
  <si>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</si>
  <si>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</si>
  <si>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</si>
  <si>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</si>
  <si>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</si>
  <si>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</si>
  <si>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</si>
  <si>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</si>
  <si>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</si>
  <si>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</si>
  <si>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</si>
  <si>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</si>
  <si>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</si>
  <si>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</si>
  <si>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</si>
  <si>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</si>
  <si>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</si>
  <si>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</si>
  <si>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</si>
  <si>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</si>
  <si>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</si>
  <si>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</si>
  <si>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</si>
  <si>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</si>
  <si>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</si>
  <si>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</si>
  <si>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</si>
  <si>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</si>
  <si>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</si>
  <si>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</si>
  <si>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</si>
  <si>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</si>
  <si>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</si>
  <si>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</si>
  <si>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</si>
  <si>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</si>
  <si>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</si>
  <si>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</si>
  <si>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</si>
  <si>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</si>
  <si>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</si>
  <si>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</si>
  <si>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</si>
  <si>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</si>
  <si>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</si>
  <si>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</si>
  <si>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</si>
  <si>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</si>
  <si>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</si>
  <si>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</si>
  <si>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</si>
  <si>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</si>
  <si>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</si>
  <si>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</si>
  <si>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</si>
  <si>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</si>
  <si>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</si>
  <si>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</si>
  <si>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</si>
  <si>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</si>
  <si>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</si>
  <si>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</si>
  <si>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</si>
  <si>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</si>
  <si>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</si>
  <si>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</si>
  <si>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</si>
  <si>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</si>
  <si>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</si>
  <si>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</si>
  <si>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</si>
  <si>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</si>
  <si>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</si>
  <si>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</si>
  <si>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</si>
  <si>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</si>
  <si>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</si>
  <si>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</si>
  <si>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</si>
  <si>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</si>
  <si>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</si>
  <si>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</si>
  <si>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</si>
  <si>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</si>
  <si>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</si>
  <si>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</si>
  <si>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</si>
  <si>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</si>
  <si>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</si>
  <si>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</si>
  <si>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</si>
  <si>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</si>
  <si>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</si>
  <si>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</si>
  <si>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</si>
  <si>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</si>
  <si>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</si>
  <si>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</si>
  <si>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</si>
  <si>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</si>
  <si>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</si>
  <si>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</si>
  <si>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</si>
  <si>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</si>
  <si>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</si>
  <si>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</si>
  <si>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</si>
  <si>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</si>
  <si>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</si>
  <si>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</si>
  <si>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</si>
  <si>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</si>
  <si>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</si>
  <si>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</si>
  <si>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</si>
  <si>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</si>
  <si>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</si>
  <si>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</si>
  <si>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</si>
  <si>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</si>
  <si>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</si>
  <si>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</si>
  <si>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</si>
  <si>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</si>
  <si>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</si>
  <si>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</si>
  <si>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</si>
  <si>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</si>
  <si>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</si>
  <si>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</si>
  <si>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</si>
  <si>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</si>
  <si>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</si>
  <si>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</si>
  <si>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</si>
  <si>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</si>
  <si>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</si>
  <si>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</si>
  <si>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</si>
  <si>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</si>
  <si>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</si>
  <si>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</si>
  <si>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</si>
  <si>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</si>
  <si>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</si>
  <si>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</si>
  <si>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</si>
  <si>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</si>
  <si>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</si>
  <si>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</si>
  <si>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</si>
  <si>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</si>
  <si>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</si>
  <si>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</si>
  <si>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</si>
  <si>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</si>
  <si>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</si>
  <si>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</si>
  <si>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</si>
  <si>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</si>
  <si>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</si>
  <si>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</si>
  <si>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</si>
  <si>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</si>
  <si>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</si>
  <si>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</si>
  <si>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</si>
  <si>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</si>
  <si>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</si>
  <si>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</si>
  <si>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</si>
  <si>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</si>
  <si>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</si>
  <si>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</si>
  <si>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</si>
  <si>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</si>
  <si>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</si>
  <si>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</si>
  <si>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</si>
  <si>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</si>
  <si>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</si>
  <si>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</si>
  <si>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</si>
  <si>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</si>
  <si>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</si>
  <si>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</si>
  <si>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</si>
  <si>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</si>
  <si>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</si>
  <si>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</si>
  <si>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</si>
  <si>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</si>
  <si>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</si>
  <si>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</si>
  <si>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</si>
  <si>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</si>
  <si>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</si>
  <si>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</si>
  <si>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</si>
  <si>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</si>
  <si>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</si>
  <si>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</si>
  <si>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</si>
  <si>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</si>
  <si>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</si>
  <si>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</si>
  <si>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</si>
  <si>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</si>
  <si>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</si>
  <si>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</si>
  <si>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</si>
  <si>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</si>
  <si>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</si>
  <si>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</si>
  <si>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</si>
  <si>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</si>
  <si>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</si>
  <si>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</si>
  <si>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</si>
  <si>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</si>
  <si>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</si>
  <si>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</si>
  <si>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</si>
  <si>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</si>
  <si>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</si>
  <si>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</si>
  <si>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</si>
  <si>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</si>
  <si>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</si>
  <si>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</si>
  <si>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</si>
  <si>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</si>
  <si>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</si>
  <si>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</si>
  <si>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</si>
  <si>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</si>
  <si>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</si>
  <si>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</si>
  <si>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</si>
  <si>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</si>
  <si>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</si>
  <si>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</si>
  <si>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</si>
  <si>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</si>
  <si>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</si>
  <si>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</si>
  <si>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</si>
  <si>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</si>
  <si>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</si>
  <si>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</si>
  <si>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</si>
  <si>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</si>
  <si>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</si>
  <si>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</si>
  <si>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</si>
  <si>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</si>
  <si>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</si>
  <si>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</si>
  <si>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</si>
  <si>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</si>
  <si>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</si>
  <si>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</si>
  <si>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</si>
  <si>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</si>
  <si>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</si>
  <si>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</si>
  <si>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</si>
  <si>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</si>
  <si>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</si>
  <si>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</si>
  <si>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</si>
  <si>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</si>
  <si>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</si>
  <si>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</si>
  <si>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</si>
  <si>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</si>
  <si>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</si>
  <si>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</si>
  <si>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</si>
  <si>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</si>
  <si>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</si>
  <si>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</si>
  <si>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</si>
  <si>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</si>
  <si>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</si>
  <si>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</si>
  <si>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</si>
  <si>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</si>
  <si>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</si>
  <si>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</si>
  <si>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</si>
  <si>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</si>
  <si>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</si>
  <si>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</si>
  <si>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</si>
  <si>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</si>
  <si>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</si>
  <si>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</si>
  <si>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</si>
  <si>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</si>
  <si>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</si>
  <si>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</si>
  <si>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</si>
  <si>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</si>
  <si>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</si>
  <si>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</si>
  <si>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</si>
  <si>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</si>
  <si>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</si>
  <si>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</si>
  <si>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</si>
  <si>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</si>
  <si>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</si>
  <si>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</si>
  <si>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</si>
  <si>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</si>
  <si>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</si>
  <si>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</si>
  <si>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</si>
  <si>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</si>
  <si>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</si>
  <si>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</si>
  <si>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</si>
  <si>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</si>
  <si>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</si>
  <si>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</si>
  <si>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</si>
  <si>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</si>
  <si>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</si>
  <si>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</si>
  <si>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</si>
  <si>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</si>
  <si>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</si>
  <si>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</si>
  <si>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</si>
  <si>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</si>
  <si>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</si>
  <si>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</si>
  <si>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</si>
  <si>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</si>
  <si>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</si>
  <si>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</si>
  <si>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</si>
  <si>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</si>
  <si>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</si>
  <si>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</si>
  <si>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</si>
  <si>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</si>
  <si>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</si>
  <si>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</si>
  <si>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</si>
  <si>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</si>
  <si>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</si>
  <si>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</si>
  <si>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</si>
  <si>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</si>
  <si>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</si>
  <si>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</si>
  <si>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</si>
  <si>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</si>
  <si>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</si>
  <si>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</si>
  <si>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</si>
  <si>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</si>
  <si>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</si>
  <si>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</si>
  <si>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</si>
  <si>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</si>
  <si>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</si>
  <si>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</si>
  <si>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</si>
  <si>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</si>
  <si>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</si>
  <si>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</si>
  <si>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</si>
  <si>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</si>
  <si>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</si>
  <si>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</si>
  <si>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</si>
  <si>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</si>
  <si>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</si>
  <si>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</si>
  <si>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</si>
  <si>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</si>
  <si>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</si>
  <si>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</si>
  <si>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</si>
  <si>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</si>
  <si>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</si>
  <si>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</si>
  <si>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</si>
  <si>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</si>
  <si>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</si>
  <si>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</si>
  <si>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</si>
  <si>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</si>
  <si>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</si>
  <si>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</si>
  <si>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</si>
  <si>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</si>
  <si>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</si>
  <si>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</si>
  <si>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</si>
  <si>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</si>
  <si>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</si>
  <si>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</si>
  <si>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</si>
  <si>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</si>
  <si>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</si>
  <si>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</si>
  <si>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</si>
  <si>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</si>
  <si>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</si>
  <si>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</si>
  <si>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</si>
  <si>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</si>
  <si>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</si>
  <si>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</si>
  <si>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</si>
  <si>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</si>
  <si>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</si>
  <si>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</si>
  <si>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</si>
  <si>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</si>
  <si>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</si>
  <si>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</si>
  <si>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</si>
  <si>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</si>
  <si>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</si>
  <si>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</si>
  <si>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</si>
  <si>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</si>
  <si>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</si>
  <si>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</si>
  <si>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</si>
  <si>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</si>
  <si>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</si>
  <si>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</si>
  <si>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</si>
  <si>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</si>
  <si>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</si>
  <si>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</si>
  <si>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</si>
  <si>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</si>
  <si>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</si>
  <si>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</si>
  <si>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</si>
  <si>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</si>
  <si>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</si>
  <si>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</si>
  <si>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</si>
  <si>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</si>
  <si>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</si>
  <si>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</si>
  <si>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</si>
  <si>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</si>
  <si>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</si>
  <si>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</si>
  <si>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</si>
  <si>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</si>
  <si>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</si>
  <si>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</si>
  <si>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</si>
  <si>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</si>
  <si>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</si>
  <si>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</si>
  <si>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</si>
  <si>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</si>
  <si>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</si>
  <si>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</si>
  <si>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</si>
  <si>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</si>
  <si>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</si>
  <si>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</si>
  <si>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</si>
  <si>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</si>
  <si>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</si>
  <si>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</si>
  <si>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</si>
  <si>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</si>
  <si>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</si>
  <si>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</si>
  <si>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</si>
  <si>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</si>
  <si>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</si>
  <si>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</si>
  <si>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</si>
  <si>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</si>
  <si>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</si>
  <si>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</si>
  <si>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</si>
  <si>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</si>
  <si>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</si>
  <si>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</si>
  <si>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</si>
  <si>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</si>
  <si>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</si>
  <si>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</si>
  <si>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</si>
  <si>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</si>
  <si>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</si>
  <si>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</si>
  <si>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</si>
  <si>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</si>
  <si>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</si>
  <si>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</si>
  <si>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</si>
  <si>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</si>
  <si>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</si>
  <si>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</si>
  <si>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</si>
  <si>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</si>
  <si>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</si>
  <si>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</si>
  <si>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</si>
  <si>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</si>
  <si>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</si>
  <si>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</si>
  <si>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</si>
  <si>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</si>
  <si>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</si>
  <si>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</si>
  <si>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</si>
  <si>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</si>
  <si>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</si>
  <si>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</si>
  <si>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</si>
  <si>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</si>
  <si>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</si>
  <si>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</si>
  <si>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</si>
  <si>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</si>
  <si>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</si>
  <si>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</si>
  <si>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</si>
  <si>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</si>
  <si>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</si>
  <si>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</si>
  <si>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</si>
  <si>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</si>
  <si>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</si>
  <si>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</si>
  <si>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</si>
  <si>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</si>
  <si>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</si>
  <si>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</si>
  <si>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</si>
  <si>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</si>
  <si>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</si>
  <si>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</si>
  <si>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</si>
  <si>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</si>
  <si>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</si>
  <si>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</si>
  <si>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</si>
  <si>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</si>
  <si>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</si>
  <si>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</si>
  <si>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</si>
  <si>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</si>
  <si>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</si>
  <si>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</si>
  <si>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</si>
  <si>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</si>
  <si>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</si>
  <si>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</si>
  <si>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</si>
  <si>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</si>
  <si>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</si>
  <si>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</si>
  <si>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</si>
  <si>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</si>
  <si>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</si>
  <si>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</si>
  <si>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</si>
  <si>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</si>
  <si>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</si>
  <si>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</si>
  <si>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</si>
  <si>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</si>
  <si>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</si>
  <si>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</si>
  <si>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</si>
  <si>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</si>
  <si>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</si>
  <si>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</si>
  <si>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</si>
  <si>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</si>
  <si>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</si>
  <si>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</si>
  <si>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</si>
  <si>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</si>
  <si>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</si>
  <si>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</si>
  <si>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</si>
  <si>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</si>
  <si>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</si>
  <si>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</si>
  <si>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</si>
  <si>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</si>
  <si>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</si>
  <si>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</si>
  <si>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</si>
  <si>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</si>
  <si>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</si>
  <si>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</si>
  <si>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</si>
  <si>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</si>
  <si>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</si>
  <si>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</si>
  <si>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</si>
  <si>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</si>
  <si>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</si>
  <si>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</si>
  <si>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</si>
  <si>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</si>
  <si>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</si>
  <si>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</si>
  <si>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</si>
  <si>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</si>
  <si>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</si>
  <si>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</si>
  <si>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</si>
  <si>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</si>
  <si>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</si>
  <si>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</si>
  <si>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</si>
  <si>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</si>
  <si>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</si>
  <si>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</si>
  <si>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</si>
  <si>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</si>
  <si>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</si>
  <si>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</si>
  <si>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</si>
  <si>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</si>
  <si>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</si>
  <si>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</si>
  <si>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</si>
  <si>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</si>
  <si>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</si>
  <si>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</si>
  <si>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</si>
  <si>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</si>
  <si>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</si>
  <si>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</si>
  <si>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</si>
  <si>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</si>
  <si>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</si>
  <si>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</si>
  <si>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</si>
  <si>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</si>
  <si>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</si>
  <si>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</si>
  <si>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</si>
  <si>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</si>
  <si>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</si>
  <si>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</si>
  <si>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</si>
  <si>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</si>
  <si>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</si>
  <si>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</si>
  <si>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</si>
  <si>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</si>
  <si>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</si>
  <si>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</si>
  <si>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</si>
  <si>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</si>
  <si>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</si>
  <si>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</si>
  <si>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</si>
  <si>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</si>
  <si>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</si>
  <si>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</si>
  <si>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</si>
  <si>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</si>
  <si>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</si>
  <si>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</si>
  <si>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</si>
  <si>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</si>
  <si>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</si>
  <si>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</si>
  <si>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</si>
  <si>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</si>
  <si>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</si>
  <si>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</si>
  <si>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</si>
  <si>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</si>
  <si>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</si>
  <si>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</si>
  <si>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</si>
  <si>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</si>
  <si>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</si>
  <si>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</si>
  <si>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</si>
  <si>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</si>
  <si>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</si>
  <si>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</si>
  <si>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</si>
  <si>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</si>
  <si>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</si>
  <si>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</si>
  <si>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</si>
  <si>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</si>
  <si>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</si>
  <si>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</si>
  <si>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</si>
  <si>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</si>
  <si>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</si>
  <si>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</si>
  <si>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</si>
  <si>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</si>
  <si>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</si>
  <si>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</si>
  <si>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</si>
  <si>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</si>
  <si>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</si>
  <si>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</si>
  <si>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</si>
  <si>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</si>
  <si>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</si>
  <si>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</si>
  <si>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</si>
  <si>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</si>
  <si>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</si>
  <si>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</si>
  <si>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</si>
  <si>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</si>
  <si>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</si>
  <si>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</si>
  <si>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</si>
  <si>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</si>
  <si>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</si>
  <si>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</si>
  <si>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</si>
  <si>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</si>
  <si>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</si>
  <si>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</si>
  <si>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</si>
  <si>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</si>
  <si>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</si>
  <si>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</si>
  <si>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</si>
  <si>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</si>
  <si>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</si>
  <si>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</si>
  <si>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</si>
  <si>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</si>
  <si>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</si>
  <si>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</si>
  <si>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</si>
  <si>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</si>
  <si>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</si>
  <si>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</si>
  <si>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</si>
  <si>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</si>
  <si>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</si>
  <si>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</si>
  <si>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</si>
  <si>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</si>
  <si>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</si>
  <si>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</si>
  <si>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</si>
  <si>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</si>
  <si>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</si>
  <si>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</si>
  <si>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</si>
  <si>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</si>
  <si>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</si>
  <si>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</si>
  <si>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</si>
  <si>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</si>
  <si>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</si>
  <si>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</si>
  <si>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</si>
  <si>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</si>
  <si>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</si>
  <si>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</si>
  <si>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</si>
  <si>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</si>
  <si>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</si>
  <si>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</si>
  <si>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</si>
  <si>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</si>
  <si>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</si>
  <si>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</si>
  <si>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</si>
  <si>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</si>
  <si>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</si>
  <si>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</si>
  <si>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</si>
  <si>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</si>
  <si>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</si>
  <si>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</si>
  <si>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</si>
  <si>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</si>
  <si>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</si>
  <si>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</si>
  <si>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</si>
  <si>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</si>
  <si>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</si>
  <si>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</si>
  <si>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</si>
  <si>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</si>
  <si>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</si>
  <si>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</si>
  <si>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</si>
  <si>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</si>
  <si>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</si>
  <si>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</si>
  <si>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</si>
  <si>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</si>
  <si>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</si>
  <si>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</si>
  <si>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</si>
  <si>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</si>
  <si>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</si>
  <si>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</si>
  <si>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</si>
  <si>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</si>
  <si>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</si>
  <si>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</si>
  <si>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</si>
  <si>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</si>
  <si>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</si>
  <si>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</si>
  <si>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</si>
  <si>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</si>
  <si>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</si>
  <si>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</si>
  <si>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</si>
  <si>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</si>
  <si>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</si>
  <si>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</si>
  <si>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</si>
  <si>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</si>
  <si>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</si>
  <si>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</si>
  <si>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</si>
  <si>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</si>
  <si>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</si>
  <si>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</si>
  <si>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</si>
  <si>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</si>
  <si>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</si>
  <si>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</si>
  <si>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</si>
  <si>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</si>
  <si>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</si>
  <si>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</si>
  <si>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</si>
  <si>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</si>
  <si>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</si>
  <si>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</si>
  <si>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</si>
  <si>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</si>
  <si>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</si>
  <si>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</si>
  <si>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</si>
  <si>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</si>
  <si>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</si>
  <si>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</si>
  <si>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</si>
  <si>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</si>
  <si>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</si>
  <si>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</si>
  <si>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</si>
  <si>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</si>
  <si>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</si>
  <si>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</si>
  <si>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</si>
  <si>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</si>
  <si>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</si>
  <si>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</si>
  <si>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</si>
  <si>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</si>
  <si>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</si>
  <si>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</si>
  <si>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</si>
  <si>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</si>
  <si>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</si>
  <si>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</si>
  <si>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</si>
  <si>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</si>
  <si>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</si>
  <si>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</si>
  <si>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</si>
  <si>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</si>
  <si>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</si>
  <si>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</si>
  <si>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</si>
  <si>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</si>
  <si>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</si>
  <si>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</si>
  <si>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</si>
  <si>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</si>
  <si>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</si>
  <si>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</si>
  <si>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</si>
  <si>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</si>
  <si>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</si>
  <si>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</si>
  <si>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</si>
  <si>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</si>
  <si>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</si>
  <si>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</si>
  <si>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</si>
  <si>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</si>
  <si>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</si>
  <si>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</si>
  <si>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</si>
  <si>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</si>
  <si>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</si>
  <si>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</si>
  <si>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</si>
  <si>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</si>
  <si>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</si>
  <si>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</si>
  <si>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</si>
  <si>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</si>
  <si>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</si>
  <si>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</si>
  <si>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</si>
  <si>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</si>
  <si>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</si>
  <si>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</si>
  <si>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</si>
  <si>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</si>
  <si>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</si>
  <si>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</si>
  <si>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</si>
  <si>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</si>
  <si>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</si>
  <si>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</si>
  <si>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</si>
  <si>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</si>
  <si>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</si>
  <si>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</si>
  <si>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</si>
  <si>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</si>
  <si>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</si>
  <si>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</si>
  <si>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</si>
  <si>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</si>
  <si>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</si>
  <si>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</si>
  <si>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</si>
  <si>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</si>
  <si>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</si>
  <si>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</si>
  <si>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</si>
  <si>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</si>
  <si>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</si>
  <si>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</si>
  <si>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</si>
  <si>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</si>
  <si>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</si>
  <si>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</si>
  <si>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</si>
  <si>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</si>
  <si>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</si>
  <si>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</si>
  <si>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</si>
  <si>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</si>
  <si>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</si>
  <si>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</si>
  <si>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</si>
  <si>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</si>
  <si>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</si>
  <si>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</si>
  <si>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</si>
  <si>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</si>
  <si>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</si>
  <si>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</si>
  <si>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</si>
  <si>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</si>
  <si>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</si>
  <si>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</si>
  <si>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</si>
  <si>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</si>
  <si>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</si>
  <si>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</si>
  <si>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</si>
  <si>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</si>
  <si>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</si>
  <si>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</si>
  <si>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</si>
  <si>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</si>
  <si>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</si>
  <si>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</si>
  <si>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</si>
  <si>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</si>
  <si>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</si>
  <si>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</si>
  <si>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</si>
  <si>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</si>
  <si>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</si>
  <si>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</si>
  <si>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</si>
  <si>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</si>
  <si>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</si>
  <si>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</si>
  <si>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</si>
  <si>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</si>
  <si>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</si>
  <si>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</si>
  <si>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</si>
  <si>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</si>
  <si>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</si>
  <si>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</si>
  <si>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</si>
  <si>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</si>
  <si>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</si>
  <si>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</si>
  <si>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</si>
  <si>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</si>
  <si>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</si>
  <si>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</si>
  <si>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</si>
  <si>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</si>
  <si>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</si>
  <si>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</si>
  <si>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</si>
  <si>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</si>
  <si>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</si>
  <si>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</si>
  <si>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</si>
  <si>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</si>
  <si>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</si>
  <si>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</si>
  <si>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</si>
  <si>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</si>
  <si>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</si>
  <si>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</si>
  <si>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</si>
  <si>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</si>
  <si>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</si>
  <si>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</si>
  <si>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</si>
  <si>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</si>
  <si>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</si>
  <si>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</si>
  <si>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</si>
  <si>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</si>
  <si>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</si>
  <si>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</si>
  <si>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</si>
  <si>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</si>
  <si>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</si>
  <si>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</si>
  <si>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</si>
  <si>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</si>
  <si>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</si>
  <si>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</si>
  <si>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</si>
  <si>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</si>
  <si>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</si>
  <si>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</si>
  <si>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</si>
  <si>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</si>
  <si>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</si>
  <si>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</si>
  <si>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</si>
  <si>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</si>
  <si>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</si>
  <si>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</si>
  <si>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</si>
  <si>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</si>
  <si>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</si>
  <si>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</si>
  <si>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</si>
  <si>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</si>
  <si>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</si>
  <si>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</si>
  <si>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</si>
  <si>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</si>
  <si>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</si>
  <si>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</si>
  <si>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</si>
  <si>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</si>
  <si>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</si>
  <si>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</si>
  <si>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</si>
  <si>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</si>
  <si>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</si>
  <si>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</si>
  <si>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</si>
  <si>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</si>
  <si>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</si>
  <si>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</si>
  <si>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</si>
  <si>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</si>
  <si>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</si>
  <si>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</si>
  <si>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</si>
  <si>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</si>
  <si>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</si>
  <si>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</si>
  <si>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</si>
  <si>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</si>
  <si>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</si>
  <si>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</si>
  <si>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</si>
  <si>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</si>
  <si>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</si>
  <si>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</si>
  <si>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</si>
  <si>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</si>
  <si>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</si>
  <si>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</si>
  <si>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</si>
  <si>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</si>
  <si>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</si>
  <si>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</si>
  <si>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</si>
  <si>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</si>
  <si>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</si>
  <si>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</si>
  <si>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</si>
  <si>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</si>
  <si>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</si>
  <si>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</si>
  <si>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</si>
  <si>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</si>
  <si>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</si>
  <si>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</si>
  <si>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</si>
  <si>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</si>
  <si>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</si>
  <si>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</si>
  <si>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</si>
  <si>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</si>
  <si>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</si>
  <si>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</si>
  <si>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</si>
  <si>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</si>
  <si>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</si>
  <si>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</si>
  <si>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</si>
  <si>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</si>
  <si>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</si>
  <si>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</si>
  <si>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</si>
  <si>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</si>
  <si>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</si>
  <si>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</si>
  <si>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</si>
  <si>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</si>
  <si>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</si>
  <si>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</si>
  <si>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</si>
  <si>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</si>
  <si>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</si>
  <si>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</si>
  <si>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</si>
  <si>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</si>
  <si>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</si>
  <si>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</si>
  <si>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</si>
  <si>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</si>
  <si>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</si>
  <si>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</si>
  <si>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</si>
  <si>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</si>
  <si>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</si>
  <si>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</si>
  <si>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</si>
  <si>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</si>
  <si>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</si>
  <si>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</si>
  <si>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</si>
  <si>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</si>
  <si>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</si>
  <si>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</si>
  <si>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</si>
  <si>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</si>
  <si>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</si>
  <si>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</si>
  <si>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</si>
  <si>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</si>
  <si>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</si>
  <si>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</si>
  <si>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</si>
  <si>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</si>
  <si>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</si>
  <si>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</si>
  <si>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</si>
  <si>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</si>
  <si>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</si>
  <si>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</si>
  <si>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</si>
  <si>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</si>
  <si>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</si>
  <si>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</si>
  <si>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</si>
  <si>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</si>
  <si>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</si>
  <si>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</si>
  <si>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</si>
  <si>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</si>
  <si>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</si>
  <si>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</si>
  <si>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</si>
  <si>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</si>
  <si>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</si>
  <si>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</si>
  <si>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</si>
  <si>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</si>
  <si>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</si>
  <si>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</si>
  <si>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</si>
  <si>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</si>
  <si>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</si>
  <si>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</si>
  <si>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</si>
  <si>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</si>
  <si>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</si>
  <si>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</si>
  <si>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</si>
  <si>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</si>
  <si>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</si>
  <si>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</si>
  <si>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</si>
  <si>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</si>
  <si>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</si>
  <si>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</si>
  <si>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</si>
  <si>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</si>
  <si>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</si>
  <si>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</si>
  <si>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</si>
  <si>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</si>
  <si>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</si>
  <si>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</si>
  <si>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</si>
  <si>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</si>
  <si>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</si>
  <si>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</si>
  <si>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</si>
  <si>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</si>
  <si>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</si>
  <si>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</si>
  <si>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</si>
  <si>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</si>
  <si>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</si>
  <si>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</si>
  <si>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</si>
  <si>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</si>
  <si>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</si>
  <si>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</si>
  <si>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</si>
  <si>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</si>
  <si>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</si>
  <si>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</si>
  <si>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</si>
  <si>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</si>
  <si>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</si>
  <si>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</si>
  <si>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</si>
  <si>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</si>
  <si>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</si>
  <si>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</si>
  <si>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</si>
  <si>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</si>
  <si>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</si>
  <si>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</si>
  <si>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</si>
  <si>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</si>
  <si>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</si>
  <si>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</si>
  <si>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</si>
  <si>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</si>
  <si>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</si>
  <si>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</si>
  <si>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</si>
  <si>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</si>
  <si>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</si>
  <si>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</si>
  <si>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</si>
  <si>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</si>
  <si>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</si>
  <si>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</si>
  <si>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</si>
  <si>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</si>
  <si>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</si>
  <si>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</si>
  <si>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</si>
  <si>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</si>
  <si>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</si>
  <si>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</si>
  <si>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</si>
  <si>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</si>
  <si>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</si>
  <si>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</si>
  <si>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</si>
  <si>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</si>
  <si>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</si>
  <si>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</si>
  <si>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</si>
  <si>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</si>
  <si>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</si>
  <si>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</si>
  <si>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</si>
  <si>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</si>
  <si>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</si>
  <si>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</si>
  <si>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</si>
  <si>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</si>
  <si>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</si>
  <si>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</si>
  <si>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</si>
  <si>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</si>
  <si>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</si>
  <si>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</si>
  <si>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</si>
  <si>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</si>
  <si>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</si>
  <si>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</si>
  <si>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</si>
  <si>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</si>
  <si>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</si>
  <si>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</si>
  <si>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</si>
  <si>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</si>
  <si>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</si>
  <si>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</si>
  <si>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</si>
  <si>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</si>
  <si>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</si>
  <si>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</si>
  <si>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</si>
  <si>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</si>
  <si>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</si>
  <si>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</si>
  <si>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</si>
  <si>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</si>
  <si>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</si>
  <si>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</si>
  <si>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</si>
  <si>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</si>
  <si>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</si>
  <si>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</si>
  <si>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</si>
  <si>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</si>
  <si>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</si>
  <si>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</si>
  <si>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</si>
  <si>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</si>
  <si>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</si>
  <si>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</si>
  <si>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</si>
  <si>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</si>
  <si>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</si>
  <si>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</si>
  <si>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</si>
  <si>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</si>
  <si>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</si>
  <si>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</si>
  <si>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</si>
  <si>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</si>
  <si>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</si>
  <si>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</si>
  <si>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</si>
  <si>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</si>
  <si>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</si>
  <si>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</si>
  <si>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</si>
  <si>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</si>
  <si>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</si>
  <si>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</si>
  <si>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</si>
  <si>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</si>
  <si>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</si>
  <si>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</si>
  <si>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</si>
  <si>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</si>
  <si>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</si>
  <si>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</si>
  <si>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</si>
  <si>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</si>
  <si>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</si>
  <si>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</si>
  <si>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</si>
  <si>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</si>
  <si>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</si>
  <si>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</si>
  <si>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</si>
  <si>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</si>
  <si>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</si>
  <si>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</si>
  <si>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</si>
  <si>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</si>
  <si>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</si>
  <si>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</si>
  <si>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</si>
  <si>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</si>
  <si>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</si>
  <si>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</si>
  <si>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</si>
  <si>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</si>
  <si>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</si>
  <si>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</si>
  <si>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</si>
  <si>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</si>
  <si>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</si>
  <si>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</si>
  <si>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</si>
  <si>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</si>
  <si>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</si>
  <si>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</si>
  <si>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</si>
  <si>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</si>
  <si>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</si>
  <si>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</si>
  <si>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</si>
  <si>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</si>
  <si>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</si>
  <si>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</si>
  <si>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</si>
  <si>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</si>
  <si>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</si>
  <si>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</si>
  <si>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</si>
  <si>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</si>
  <si>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</si>
  <si>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</si>
  <si>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</si>
  <si>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</si>
  <si>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</si>
  <si>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</si>
  <si>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</si>
  <si>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</si>
  <si>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</si>
  <si>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</si>
  <si>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</si>
  <si>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</si>
  <si>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</si>
  <si>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</si>
  <si>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</si>
  <si>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</si>
  <si>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</si>
  <si>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</si>
  <si>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</si>
  <si>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</si>
  <si>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</si>
  <si>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</si>
  <si>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</si>
  <si>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</si>
  <si>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</si>
  <si>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</si>
  <si>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</si>
  <si>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</si>
  <si>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</si>
  <si>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</si>
  <si>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</si>
  <si>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</si>
  <si>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</si>
  <si>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</si>
  <si>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</si>
  <si>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</si>
  <si>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</si>
  <si>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</si>
  <si>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</si>
  <si>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</si>
  <si>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</si>
  <si>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</si>
  <si>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</si>
  <si>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</si>
  <si>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</si>
  <si>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</si>
  <si>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</si>
  <si>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</si>
  <si>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</si>
  <si>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</si>
  <si>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</si>
  <si>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</si>
  <si>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</si>
  <si>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</si>
  <si>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</si>
  <si>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</si>
  <si>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</si>
  <si>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</si>
  <si>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</si>
  <si>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</si>
  <si>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</si>
  <si>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</si>
  <si>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</si>
  <si>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</si>
  <si>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</si>
  <si>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</si>
  <si>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</si>
  <si>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</si>
  <si>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</si>
  <si>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</si>
  <si>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</si>
  <si>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</si>
  <si>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</si>
  <si>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</si>
  <si>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</si>
  <si>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</si>
  <si>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</si>
  <si>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</si>
  <si>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</si>
  <si>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</si>
  <si>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</si>
  <si>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</si>
  <si>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</si>
  <si>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</si>
  <si>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</si>
  <si>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</si>
  <si>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</si>
  <si>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</si>
  <si>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</si>
  <si>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</si>
  <si>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</si>
  <si>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</si>
  <si>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</si>
  <si>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</si>
  <si>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</si>
  <si>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</si>
  <si>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</si>
  <si>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</si>
  <si>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</si>
  <si>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</si>
  <si>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</si>
  <si>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</si>
  <si>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</si>
  <si>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</si>
  <si>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</si>
  <si>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</si>
  <si>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</si>
  <si>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</si>
  <si>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</si>
  <si>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</si>
  <si>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</si>
  <si>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</si>
  <si>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</si>
  <si>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</si>
  <si>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</si>
  <si>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</si>
  <si>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</si>
  <si>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</si>
  <si>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</si>
  <si>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</si>
  <si>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</si>
  <si>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</si>
  <si>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</si>
  <si>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</si>
  <si>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</si>
  <si>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</si>
  <si>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</si>
  <si>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</si>
  <si>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</si>
  <si>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</si>
  <si>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</si>
  <si>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</si>
  <si>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</si>
  <si>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</si>
  <si>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</si>
  <si>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</si>
  <si>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</si>
  <si>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</si>
  <si>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</si>
  <si>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</si>
  <si>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</si>
  <si>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</si>
  <si>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</si>
  <si>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</si>
  <si>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</si>
  <si>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</si>
  <si>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</si>
  <si>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</si>
  <si>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</si>
  <si>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</si>
  <si>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</si>
  <si>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</si>
  <si>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</si>
  <si>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</si>
  <si>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</si>
  <si>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</si>
  <si>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</si>
  <si>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</si>
  <si>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</si>
  <si>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</si>
  <si>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</si>
  <si>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</si>
  <si>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</si>
  <si>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</si>
  <si>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</si>
  <si>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</si>
  <si>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</si>
  <si>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</si>
  <si>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</si>
  <si>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</si>
  <si>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</si>
  <si>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</si>
  <si>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</si>
  <si>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</si>
  <si>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</si>
  <si>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</si>
  <si>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</si>
  <si>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</si>
  <si>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</si>
  <si>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</si>
  <si>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</si>
  <si>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</si>
  <si>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</si>
  <si>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</si>
  <si>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</si>
  <si>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</si>
  <si>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</si>
  <si>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</si>
  <si>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</si>
  <si>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</si>
  <si>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</si>
  <si>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</si>
  <si>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</si>
  <si>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</si>
  <si>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</si>
  <si>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</si>
  <si>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</si>
  <si>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</si>
  <si>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</si>
  <si>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</si>
  <si>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</si>
  <si>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</si>
  <si>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</si>
  <si>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</si>
  <si>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</si>
  <si>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</si>
  <si>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</si>
  <si>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</si>
  <si>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</si>
  <si>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</si>
  <si>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</si>
  <si>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</si>
  <si>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</si>
  <si>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</si>
  <si>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</si>
  <si>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</si>
  <si>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</si>
  <si>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</si>
  <si>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</si>
  <si>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</si>
  <si>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</si>
  <si>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</si>
  <si>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</si>
  <si>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</si>
  <si>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</si>
  <si>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</si>
  <si>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</si>
  <si>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</si>
  <si>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</si>
  <si>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</si>
  <si>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</si>
  <si>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</si>
  <si>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</si>
  <si>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</si>
  <si>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</si>
  <si>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</si>
  <si>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</si>
  <si>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</si>
  <si>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</si>
  <si>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</si>
  <si>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</si>
  <si>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</si>
  <si>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</si>
  <si>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</si>
  <si>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</si>
  <si>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</si>
  <si>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</si>
  <si>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</si>
  <si>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</si>
  <si>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</si>
  <si>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</si>
  <si>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</si>
  <si>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</si>
  <si>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</si>
  <si>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</si>
  <si>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</si>
  <si>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</si>
  <si>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</si>
  <si>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</si>
  <si>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</si>
  <si>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</si>
  <si>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</si>
  <si>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</si>
  <si>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</si>
  <si>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</si>
  <si>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</si>
  <si>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</si>
  <si>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</si>
  <si>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</si>
  <si>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</si>
  <si>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</si>
  <si>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</si>
  <si>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</si>
  <si>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</si>
  <si>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</si>
  <si>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</si>
  <si>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</si>
  <si>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</si>
  <si>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</si>
  <si>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</si>
  <si>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</si>
  <si>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</si>
  <si>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</si>
  <si>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</si>
  <si>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</si>
  <si>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</si>
  <si>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</si>
  <si>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</si>
  <si>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</si>
  <si>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</si>
  <si>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</si>
  <si>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</si>
  <si>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O29</t>
  </si>
  <si>
    <t>O62</t>
  </si>
  <si>
    <t>97</t>
  </si>
  <si>
    <t>203</t>
  </si>
  <si>
    <t>202</t>
  </si>
  <si>
    <t xml:space="preserve">124 </t>
  </si>
  <si>
    <t xml:space="preserve">207 </t>
  </si>
  <si>
    <t>123</t>
  </si>
  <si>
    <t>PRESTAR EL SERVICIO DE HOGARES INFANTILES -HI- DE CONFORMIDAD CON EL MANUAL OPERATIVO DE LA COMUNIDAD INSTITUCIONAL Y LAS DIRECTRICES ESTABLECIDAS POR EL ICBF, EN ARMONIA CON LA POLITICA DE ESTADO PARA EL DESARROLLO INTEGRAL DE LA PRIMERA INFANCIA DE CERO A SIEMPRE.</t>
  </si>
  <si>
    <t>PRESTAR EL SERVICIO DE ATENCION INICIAL Y CUIDADO A NIÑOS U NIÑAS MENORES DE CINCO (5) AÑOS, O HASTA SI INGRESO AL GRADO DE TRANSICION, CON EL FIN DE PROMOVER EL CENTROS DE DESARROLLO INTEGRAL DE LA PRIMERA INFANCIA CON CALIDAD, DE CONFORMIDAD CON LINEAMIENTOS, EL MANUAL OPERATIVO, LAS DIRECTRICES, PARAMETROS Y ESNTANDARES ESTABLECIDOS POR EL ICBF, EN EL MARCO DE LA ESTRATEGIA DE ATENCION INTEGRAL DE CERO A SIEMPRE.</t>
  </si>
  <si>
    <t>PRESTAR EL SERVICIO DE ATENCION EDUCACION INICIAL  Y CUIDADO A NIÑOS Y NIÑAS MENORES DE CINCO (5) AÑOS, O HASTA SU INGRESO AL GRADO DE TRANSICION, CON EL FIN DE PROMOVER EL DESARROLLO INTEGRAL DE LA PRIMERA INFANCIA CON CALIDAD, DE CONFORMIDAD CON LINEAMIENTOS, EL MANUAL OPERATIVO, LAS DIRECTRICES, PARAMETROS Y ESTANDARES ESTABLECIDOS POR EL ICBF, EN EL MARCO DE LA ESTRATEGIA DE ATENCION INTEGRAL DE CERO A SIEMPRE.</t>
  </si>
  <si>
    <t>ATENDER A LA PRIMERA INFANCIA EN EL MARCO DE LA ESTRATEGIA DE CERO A SIEMPRE, ESPECIFICAMENTE A LOS NIÑOS Y NIÑAS MENORES DE 5 AÑOS DE FAMILIAS EN SITUACION DE VULVERABILIDAD DE CONFORMIDAD CON LAS DIRECTRICES, LINEAMIENTOS Y PARAMETROS ESTABLECIDOS POR EL ICBF, EN LAS SIGUIENTES FORMAS DE ATENCIÓN: HOGARES COMUNITARIOS DE BIENESTAR, TRADICIONALES, FAMILIARES, MULTIPLES, AGRUPADOS, EMPRESARIALES, JARDINES SOCIALES, FAMI Y HOGARES COMUNITARIOS INTEGRALES.</t>
  </si>
  <si>
    <t>PRESTAR EL SERVICIO DE EDUCACION INICIAL EN EL MARCO DE LA ATENCIÓN INTEGRAL A NIÑAS Y NIÑOS MENORES DE 5 AÑOS O HASTA SU INGRESO AL GRADO DE TRANSICIÓN, DE CONFORMIDAD CON LOS MANUALES OPERATIVOS DE LA MODALIDAD Y LAS DIRECTRICES ESTABLECIDAS POR EL ICBF, EN ARMONIA CON LA POLITICA DE ESTADO PARA EL DESARROLLO INTEGRAL DE LA PRIMERA INFANCIA DE CERO A SIEMPRE, EN EL SERVICIO CENTROS DE DESARROLLO INFANTIL.</t>
  </si>
  <si>
    <t>PRESTAR EL SERVICIO DE EDUCACION INICIAL EN EL MARCO DE ATENCION INTEGRAL A MUJERES GESTANTES, NIÑOS Y NIÑAS MENORES DE 5 AÑOS, O HASTA SU INGRESO AL GRADO DE TRANSICION, DE CONFORMIDAD CON LOS MANUALES OPERATIVOS DE LAS MODALIDADES Y LAS DIRECTRICES ESTABLECIDAS POR EL ICBF, EN ARMONIA CON LA POLITICA DE ESTADO PARA EL DESARROLLO DE LA PRIMERA INFANCIA DE CERO A SIEMPRE EN EL SERVICIO DESARROLLO EN MEDIO FAMILIAR.</t>
  </si>
  <si>
    <t>PRESTAR EL SERVICIO DE ATENCION INICIAL Y CUIDADO A NIÑOS U NIÑAS MENORES DE CINCO (5) AÑOS, O HASTA SI INGRESO AL GRADO DE TRANSICION, CON EL FIN DE PROMOVER EL CENTROS DE DESARROLLO INTEGRAL DE LA PRIMERA INFANCIA CON CALIDAD, DE CONFORMIDAD CON LINEAMIENTOS, EL MANUAL OPERATIVO, LAS DIRECTRICES, PARAMETROS Y ESNTANDARES ESTABLECIDOS POR EL ICBF, EN EL MARCO DE LA ESTRATEGIA DE ATENCION INTEGRAL DE CERO A SIEMPR</t>
  </si>
  <si>
    <t>PRESTAR EL SERVICIO DE EDUCACION INICIAL EN EL MARCO DE ATENCION INTEGRAL A MUJERES GESTANTES, NIÑOS Y NIÑAS MENORES DE 5 AÑOS, O HASTA SU INGRESO AL GRADO DE TRANSICION, DE CONFORMIDAD CON LOS MANUALES OPERATIVOS DE LA MODALIDADES Y LAS DIRECTRICES ESTABLECIDAS POR EL ICBF, EN ARMONIA CON LA POLITICA DE ESTADO PARA EL DESARROLLO INTEGRAL DE LA PRIMERA INFANCIA DE CERO A SIEMPRE EN EL SERVICIO DE DESARROLLO INFANTIL EN MEDIO FAMILIAR.</t>
  </si>
  <si>
    <t>PRESTAR EL SERVICIO DE CENTROS DE DESARROLLO INFANTIL CDI Y DESARROLLO INFANTIL EN MEDIO FAMILIAR DIMF DE CONFORMIDAD CON EL MANUAL OPERATIVO DE LA MODALIDAD INSTITUCIONAL Y FAMILIAR Y LAS DIRECTRICES  ESTABLECIDAS POR EL ICBF, EN ARMONIA CON LA POLITICA DE ESTADO PARA EL DESARROLLO INTEGRAL DE LA PRIMERA INFANCIA DE CERO A SIEMPRE.</t>
  </si>
  <si>
    <t>PRESTAR EL SERVICIO DE ATENCION EDUCACION INICIAL  Y CUIDADO A NIÑOS Y NIÑAS MENORES DE CINCO (5) AÑOS, O HASTA SU INGRESO AL GRADO DE TRANSICION, CON EL FIN DE PROMOVER EL DESARROLLO INTEGRAL DE LA PRIMERA INFANCIA CON CALIDAD, DE CONFORMIDAD CON LINEAMIENTOS, EL MANUAL OPERATIVO, LAS DIRECTRICES, PARAMETROS Y ESTANDARES ESTABLECIDOS POR EL ICBF, EN EL MARCO DE LA ESTRATEGIA DE ATENCION INTEGRAL DE CERO A SIEMPRE</t>
  </si>
  <si>
    <t>CARMEN DE ATRATO</t>
  </si>
  <si>
    <t>NOVITA</t>
  </si>
  <si>
    <t>QUIBDO</t>
  </si>
  <si>
    <t>195</t>
  </si>
  <si>
    <t>LEYDI IVANNE GOMEZ COPETE</t>
  </si>
  <si>
    <t xml:space="preserve">ANDAGOYA BARRIO SAN JOSE </t>
  </si>
  <si>
    <t>fundacionpertenenciachocoana@gmail.com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</si>
  <si>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</si>
  <si>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2021-27-27001502020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</si>
</sst>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11" zoomScale="85" zoomScaleNormal="85" zoomScaleSheetLayoutView="40" zoomScalePageLayoutView="40" workbookViewId="0">
      <selection activeCell="L24" sqref="L2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3" t="str">
        <f>HYPERLINK("#MI_Oferente_Singular!A114","CAPACIDAD RESIDUAL")</f>
        <v>CAPACIDAD RESIDUAL</v>
      </c>
      <c r="F8" s="184"/>
      <c r="G8" s="185"/>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3" t="str">
        <f>HYPERLINK("#MI_Oferente_Singular!A162","TALENTO HUMANO")</f>
        <v>TALENTO HUMANO</v>
      </c>
      <c r="F9" s="184"/>
      <c r="G9" s="185"/>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3" t="str">
        <f>HYPERLINK("#MI_Oferente_Singular!F162","INFRAESTRUCTURA")</f>
        <v>INFRAESTRUCTURA</v>
      </c>
      <c r="F10" s="184"/>
      <c r="G10" s="185"/>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2702</v>
      </c>
      <c r="D15" s="35"/>
      <c r="E15" s="35"/>
      <c r="F15" s="5"/>
      <c r="G15" s="32" t="s">
        <v>1168</v>
      </c>
      <c r="H15" s="103"/>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830506297</v>
      </c>
      <c r="C20" s="5"/>
      <c r="D20" s="73"/>
      <c r="E20" s="5"/>
      <c r="F20" s="5"/>
      <c r="G20" s="5"/>
      <c r="H20" s="186"/>
      <c r="I20" s="148" t="s">
        <v>628</v>
      </c>
      <c r="J20" s="149" t="s">
        <v>630</v>
      </c>
      <c r="K20" s="150">
        <v>1009639750</v>
      </c>
      <c r="L20" s="151">
        <v>44243</v>
      </c>
      <c r="M20" s="151">
        <v>44561</v>
      </c>
      <c r="N20" s="135">
        <f>+(M20-L20)/30</f>
        <v>10.6</v>
      </c>
      <c r="O20" s="138"/>
      <c r="U20" s="134"/>
      <c r="V20" s="105">
        <f ca="1">NOW()</f>
        <v>44193.025076273145</v>
      </c>
      <c r="W20" s="105">
        <f ca="1">NOW()</f>
        <v>44193.025076273145</v>
      </c>
    </row>
    <row r="21" spans="1:23" ht="30" customHeight="1" outlineLevel="1" x14ac:dyDescent="0.25">
      <c r="A21" s="9"/>
      <c r="B21" s="71"/>
      <c r="C21" s="5"/>
      <c r="D21" s="5"/>
      <c r="E21" s="5"/>
      <c r="F21" s="5"/>
      <c r="G21" s="5"/>
      <c r="H21" s="70"/>
      <c r="I21" s="148"/>
      <c r="J21" s="149"/>
      <c r="K21" s="150"/>
      <c r="L21" s="151"/>
      <c r="M21" s="151"/>
      <c r="N21" s="135">
        <f t="shared" ref="N21:N35" si="0">+(M21-L21)/30</f>
        <v>0</v>
      </c>
      <c r="O21" s="139"/>
    </row>
    <row r="22" spans="1:23" ht="30" customHeight="1" outlineLevel="1" x14ac:dyDescent="0.25">
      <c r="A22" s="9"/>
      <c r="B22" s="71"/>
      <c r="C22" s="5"/>
      <c r="D22" s="5"/>
      <c r="E22" s="5"/>
      <c r="F22" s="5"/>
      <c r="G22" s="5"/>
      <c r="H22" s="70"/>
      <c r="I22" s="148"/>
      <c r="J22" s="149"/>
      <c r="K22" s="150"/>
      <c r="L22" s="151"/>
      <c r="M22" s="151"/>
      <c r="N22" s="136">
        <f t="shared" ref="N22:N33" si="1">+(M22-L22)/30</f>
        <v>0</v>
      </c>
      <c r="O22" s="139"/>
    </row>
    <row r="23" spans="1:23" ht="30" customHeight="1" outlineLevel="1" x14ac:dyDescent="0.25">
      <c r="A23" s="9"/>
      <c r="B23" s="101"/>
      <c r="C23" s="21"/>
      <c r="D23" s="21"/>
      <c r="E23" s="21"/>
      <c r="F23" s="5"/>
      <c r="G23" s="5"/>
      <c r="H23" s="70"/>
      <c r="I23" s="148"/>
      <c r="J23" s="149"/>
      <c r="K23" s="150"/>
      <c r="L23" s="151"/>
      <c r="M23" s="151"/>
      <c r="N23" s="136">
        <f t="shared" si="1"/>
        <v>0</v>
      </c>
      <c r="O23" s="139"/>
      <c r="Q23" s="104"/>
      <c r="R23" s="55"/>
      <c r="S23" s="105"/>
      <c r="T23" s="105"/>
    </row>
    <row r="24" spans="1:23" ht="30" customHeight="1" outlineLevel="1" x14ac:dyDescent="0.25">
      <c r="A24" s="9"/>
      <c r="B24" s="101"/>
      <c r="C24" s="21"/>
      <c r="D24" s="21"/>
      <c r="E24" s="21"/>
      <c r="F24" s="5"/>
      <c r="G24" s="5"/>
      <c r="H24" s="70"/>
      <c r="I24" s="148"/>
      <c r="J24" s="149"/>
      <c r="K24" s="150"/>
      <c r="L24" s="151"/>
      <c r="M24" s="151"/>
      <c r="N24" s="136">
        <f t="shared" si="1"/>
        <v>0</v>
      </c>
      <c r="O24" s="139"/>
    </row>
    <row r="25" spans="1:23" ht="30" customHeight="1" outlineLevel="1" x14ac:dyDescent="0.25">
      <c r="A25" s="9"/>
      <c r="B25" s="101"/>
      <c r="C25" s="21"/>
      <c r="D25" s="21"/>
      <c r="E25" s="21"/>
      <c r="F25" s="5"/>
      <c r="G25" s="5"/>
      <c r="H25" s="70"/>
      <c r="I25" s="148"/>
      <c r="J25" s="149"/>
      <c r="K25" s="150"/>
      <c r="L25" s="151"/>
      <c r="M25" s="151"/>
      <c r="N25" s="136">
        <f t="shared" si="1"/>
        <v>0</v>
      </c>
      <c r="O25" s="139"/>
    </row>
    <row r="26" spans="1:23" ht="30" customHeight="1" outlineLevel="1" x14ac:dyDescent="0.25">
      <c r="A26" s="9"/>
      <c r="B26" s="101"/>
      <c r="C26" s="21"/>
      <c r="D26" s="21"/>
      <c r="E26" s="21"/>
      <c r="F26" s="5"/>
      <c r="G26" s="5"/>
      <c r="H26" s="70"/>
      <c r="I26" s="148"/>
      <c r="J26" s="149"/>
      <c r="K26" s="150"/>
      <c r="L26" s="151"/>
      <c r="M26" s="151"/>
      <c r="N26" s="136">
        <f t="shared" si="1"/>
        <v>0</v>
      </c>
      <c r="O26" s="139"/>
    </row>
    <row r="27" spans="1:23" ht="30" customHeight="1" outlineLevel="1" x14ac:dyDescent="0.25">
      <c r="A27" s="9"/>
      <c r="B27" s="101"/>
      <c r="C27" s="21"/>
      <c r="D27" s="21"/>
      <c r="E27" s="21"/>
      <c r="F27" s="5"/>
      <c r="G27" s="5"/>
      <c r="H27" s="70"/>
      <c r="I27" s="148"/>
      <c r="J27" s="149"/>
      <c r="K27" s="150"/>
      <c r="L27" s="151"/>
      <c r="M27" s="151"/>
      <c r="N27" s="136">
        <f t="shared" si="1"/>
        <v>0</v>
      </c>
      <c r="O27" s="139"/>
    </row>
    <row r="28" spans="1:23" ht="30" customHeight="1" outlineLevel="1" x14ac:dyDescent="0.25">
      <c r="A28" s="9"/>
      <c r="B28" s="101"/>
      <c r="C28" s="21"/>
      <c r="D28" s="21"/>
      <c r="E28" s="21"/>
      <c r="F28" s="5"/>
      <c r="G28" s="5"/>
      <c r="H28" s="70"/>
      <c r="I28" s="148"/>
      <c r="J28" s="149"/>
      <c r="K28" s="150"/>
      <c r="L28" s="151"/>
      <c r="M28" s="151"/>
      <c r="N28" s="136">
        <f t="shared" si="1"/>
        <v>0</v>
      </c>
      <c r="O28" s="139"/>
    </row>
    <row r="29" spans="1:23" ht="30" customHeight="1" outlineLevel="1" x14ac:dyDescent="0.25">
      <c r="A29" s="9"/>
      <c r="B29" s="71"/>
      <c r="C29" s="5"/>
      <c r="D29" s="5"/>
      <c r="E29" s="5"/>
      <c r="F29" s="5"/>
      <c r="G29" s="5"/>
      <c r="H29" s="70"/>
      <c r="I29" s="148"/>
      <c r="J29" s="149"/>
      <c r="K29" s="150"/>
      <c r="L29" s="151"/>
      <c r="M29" s="151"/>
      <c r="N29" s="136">
        <f t="shared" si="1"/>
        <v>0</v>
      </c>
      <c r="O29" s="139"/>
    </row>
    <row r="30" spans="1:23" ht="30" customHeight="1" outlineLevel="1" x14ac:dyDescent="0.25">
      <c r="A30" s="9"/>
      <c r="B30" s="71"/>
      <c r="C30" s="5"/>
      <c r="D30" s="5"/>
      <c r="E30" s="5"/>
      <c r="F30" s="5"/>
      <c r="G30" s="5"/>
      <c r="H30" s="70"/>
      <c r="I30" s="148"/>
      <c r="J30" s="149"/>
      <c r="K30" s="150"/>
      <c r="L30" s="151"/>
      <c r="M30" s="151"/>
      <c r="N30" s="136">
        <f t="shared" si="1"/>
        <v>0</v>
      </c>
      <c r="O30" s="139"/>
    </row>
    <row r="31" spans="1:23" ht="30" customHeight="1" outlineLevel="1" x14ac:dyDescent="0.25">
      <c r="A31" s="9"/>
      <c r="B31" s="71"/>
      <c r="C31" s="5"/>
      <c r="D31" s="5"/>
      <c r="E31" s="5"/>
      <c r="F31" s="5"/>
      <c r="G31" s="5"/>
      <c r="H31" s="70"/>
      <c r="I31" s="148"/>
      <c r="J31" s="149"/>
      <c r="K31" s="150"/>
      <c r="L31" s="151"/>
      <c r="M31" s="151"/>
      <c r="N31" s="136">
        <f t="shared" si="1"/>
        <v>0</v>
      </c>
      <c r="O31" s="139"/>
    </row>
    <row r="32" spans="1:23" ht="30" customHeight="1" outlineLevel="1" x14ac:dyDescent="0.25">
      <c r="A32" s="9"/>
      <c r="B32" s="71"/>
      <c r="C32" s="5"/>
      <c r="D32" s="5"/>
      <c r="E32" s="5"/>
      <c r="F32" s="5"/>
      <c r="G32" s="5"/>
      <c r="H32" s="70"/>
      <c r="I32" s="148"/>
      <c r="J32" s="149"/>
      <c r="K32" s="150"/>
      <c r="L32" s="151"/>
      <c r="M32" s="151"/>
      <c r="N32" s="136">
        <f t="shared" si="1"/>
        <v>0</v>
      </c>
      <c r="O32" s="139"/>
    </row>
    <row r="33" spans="1:16" ht="30" customHeight="1" outlineLevel="1" x14ac:dyDescent="0.25">
      <c r="A33" s="9"/>
      <c r="B33" s="71"/>
      <c r="C33" s="5"/>
      <c r="D33" s="5"/>
      <c r="E33" s="5"/>
      <c r="F33" s="5"/>
      <c r="G33" s="5"/>
      <c r="H33" s="70"/>
      <c r="I33" s="148"/>
      <c r="J33" s="149"/>
      <c r="K33" s="150"/>
      <c r="L33" s="151"/>
      <c r="M33" s="151"/>
      <c r="N33" s="136">
        <f t="shared" si="1"/>
        <v>0</v>
      </c>
      <c r="O33" s="139"/>
    </row>
    <row r="34" spans="1:16" ht="30" customHeight="1" outlineLevel="1" x14ac:dyDescent="0.25">
      <c r="A34" s="9"/>
      <c r="B34" s="71"/>
      <c r="C34" s="5"/>
      <c r="D34" s="5"/>
      <c r="E34" s="5"/>
      <c r="F34" s="5"/>
      <c r="G34" s="5"/>
      <c r="H34" s="70"/>
      <c r="I34" s="148"/>
      <c r="J34" s="149"/>
      <c r="K34" s="150"/>
      <c r="L34" s="151"/>
      <c r="M34" s="151"/>
      <c r="N34" s="136">
        <f t="shared" si="0"/>
        <v>0</v>
      </c>
      <c r="O34" s="139"/>
    </row>
    <row r="35" spans="1:16" ht="30" customHeight="1" outlineLevel="1" x14ac:dyDescent="0.25">
      <c r="A35" s="9"/>
      <c r="B35" s="71"/>
      <c r="C35" s="5"/>
      <c r="D35" s="5"/>
      <c r="E35" s="5"/>
      <c r="F35" s="5"/>
      <c r="G35" s="5"/>
      <c r="H35" s="70"/>
      <c r="I35" s="148"/>
      <c r="J35" s="149"/>
      <c r="K35" s="150"/>
      <c r="L35" s="151"/>
      <c r="M35" s="151"/>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PERTENENCIA</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2701</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40" t="s">
        <v>4</v>
      </c>
      <c r="B43" s="241"/>
      <c r="C43" s="241"/>
      <c r="D43" s="241"/>
      <c r="E43" s="241"/>
      <c r="F43" s="241"/>
      <c r="G43" s="241"/>
      <c r="H43" s="241"/>
      <c r="I43" s="241"/>
      <c r="J43" s="241"/>
      <c r="K43" s="241"/>
      <c r="L43" s="241"/>
      <c r="M43" s="241"/>
      <c r="N43" s="241"/>
      <c r="O43" s="242"/>
      <c r="P43" s="76"/>
    </row>
    <row r="44" spans="1:16" ht="15" customHeight="1" x14ac:dyDescent="0.25">
      <c r="A44" s="243" t="s">
        <v>2655</v>
      </c>
      <c r="B44" s="244"/>
      <c r="C44" s="244"/>
      <c r="D44" s="244"/>
      <c r="E44" s="244"/>
      <c r="F44" s="244"/>
      <c r="G44" s="244"/>
      <c r="H44" s="244"/>
      <c r="I44" s="244"/>
      <c r="J44" s="244"/>
      <c r="K44" s="244"/>
      <c r="L44" s="244"/>
      <c r="M44" s="244"/>
      <c r="N44" s="244"/>
      <c r="O44" s="245"/>
    </row>
    <row r="45" spans="1:16" x14ac:dyDescent="0.25">
      <c r="A45" s="246"/>
      <c r="B45" s="247"/>
      <c r="C45" s="247"/>
      <c r="D45" s="247"/>
      <c r="E45" s="247"/>
      <c r="F45" s="247"/>
      <c r="G45" s="247"/>
      <c r="H45" s="247"/>
      <c r="I45" s="247"/>
      <c r="J45" s="247"/>
      <c r="K45" s="247"/>
      <c r="L45" s="247"/>
      <c r="M45" s="247"/>
      <c r="N45" s="247"/>
      <c r="O45" s="24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2676</v>
      </c>
      <c r="E48" s="145">
        <v>40546</v>
      </c>
      <c r="F48" s="145">
        <v>40908</v>
      </c>
      <c r="G48" s="159">
        <f>IF(AND(E48&lt;&gt;"",F48&lt;&gt;""),((F48-E48)/30),"")</f>
        <v>12.066666666666666</v>
      </c>
      <c r="H48" s="114" t="s">
        <v>2684</v>
      </c>
      <c r="I48" s="113" t="s">
        <v>628</v>
      </c>
      <c r="J48" s="113" t="s">
        <v>650</v>
      </c>
      <c r="K48" s="116">
        <v>221143459</v>
      </c>
      <c r="L48" s="115" t="s">
        <v>1148</v>
      </c>
      <c r="M48" s="117">
        <v>1</v>
      </c>
      <c r="N48" s="115" t="s">
        <v>27</v>
      </c>
      <c r="O48" s="115" t="s">
        <v>1148</v>
      </c>
      <c r="P48" s="78"/>
    </row>
    <row r="49" spans="1:16" s="6" customFormat="1" ht="24.75" customHeight="1" x14ac:dyDescent="0.25">
      <c r="A49" s="143">
        <v>2</v>
      </c>
      <c r="B49" s="111" t="s">
        <v>2665</v>
      </c>
      <c r="C49" s="124" t="s">
        <v>31</v>
      </c>
      <c r="D49" s="110" t="s">
        <v>2677</v>
      </c>
      <c r="E49" s="145">
        <v>40924</v>
      </c>
      <c r="F49" s="145">
        <v>41151</v>
      </c>
      <c r="G49" s="159">
        <f t="shared" ref="G49:G50" si="2">IF(AND(E49&lt;&gt;"",F49&lt;&gt;""),((F49-E49)/30),"")</f>
        <v>7.5666666666666664</v>
      </c>
      <c r="H49" s="114" t="s">
        <v>2684</v>
      </c>
      <c r="I49" s="121" t="s">
        <v>628</v>
      </c>
      <c r="J49" s="113" t="s">
        <v>650</v>
      </c>
      <c r="K49" s="116">
        <v>107202401</v>
      </c>
      <c r="L49" s="124" t="s">
        <v>1148</v>
      </c>
      <c r="M49" s="117">
        <v>1</v>
      </c>
      <c r="N49" s="124" t="s">
        <v>27</v>
      </c>
      <c r="O49" s="124" t="s">
        <v>1148</v>
      </c>
      <c r="P49" s="78"/>
    </row>
    <row r="50" spans="1:16" s="6" customFormat="1" ht="24.75" customHeight="1" x14ac:dyDescent="0.25">
      <c r="A50" s="143">
        <v>3</v>
      </c>
      <c r="B50" s="111" t="s">
        <v>2665</v>
      </c>
      <c r="C50" s="124" t="s">
        <v>31</v>
      </c>
      <c r="D50" s="110">
        <v>255</v>
      </c>
      <c r="E50" s="145">
        <v>41150</v>
      </c>
      <c r="F50" s="145">
        <v>41273</v>
      </c>
      <c r="G50" s="159">
        <f t="shared" si="2"/>
        <v>4.0999999999999996</v>
      </c>
      <c r="H50" s="119" t="s">
        <v>2684</v>
      </c>
      <c r="I50" s="121" t="s">
        <v>628</v>
      </c>
      <c r="J50" s="113" t="s">
        <v>650</v>
      </c>
      <c r="K50" s="116">
        <v>88368267</v>
      </c>
      <c r="L50" s="124" t="s">
        <v>1148</v>
      </c>
      <c r="M50" s="117">
        <v>1</v>
      </c>
      <c r="N50" s="124" t="s">
        <v>27</v>
      </c>
      <c r="O50" s="124" t="s">
        <v>1148</v>
      </c>
      <c r="P50" s="78"/>
    </row>
    <row r="51" spans="1:16" s="6" customFormat="1" ht="24.75" customHeight="1" outlineLevel="1" x14ac:dyDescent="0.25">
      <c r="A51" s="143">
        <v>4</v>
      </c>
      <c r="B51" s="111" t="s">
        <v>2665</v>
      </c>
      <c r="C51" s="124" t="s">
        <v>31</v>
      </c>
      <c r="D51" s="110" t="s">
        <v>2697</v>
      </c>
      <c r="E51" s="145">
        <v>41851</v>
      </c>
      <c r="F51" s="145">
        <v>42004</v>
      </c>
      <c r="G51" s="159">
        <f t="shared" ref="G51:G107" si="3">IF(AND(E51&lt;&gt;"",F51&lt;&gt;""),((F51-E51)/30),"")</f>
        <v>5.0999999999999996</v>
      </c>
      <c r="H51" s="114" t="s">
        <v>2684</v>
      </c>
      <c r="I51" s="121" t="s">
        <v>628</v>
      </c>
      <c r="J51" s="113" t="s">
        <v>650</v>
      </c>
      <c r="K51" s="116">
        <v>179065793</v>
      </c>
      <c r="L51" s="124" t="s">
        <v>1148</v>
      </c>
      <c r="M51" s="117">
        <v>1</v>
      </c>
      <c r="N51" s="124" t="s">
        <v>27</v>
      </c>
      <c r="O51" s="124" t="s">
        <v>1148</v>
      </c>
      <c r="P51" s="78"/>
    </row>
    <row r="52" spans="1:16" s="7" customFormat="1" ht="24.75" customHeight="1" outlineLevel="1" x14ac:dyDescent="0.25">
      <c r="A52" s="144">
        <v>5</v>
      </c>
      <c r="B52" s="111" t="s">
        <v>2665</v>
      </c>
      <c r="C52" s="124" t="s">
        <v>31</v>
      </c>
      <c r="D52" s="110">
        <v>18</v>
      </c>
      <c r="E52" s="145">
        <v>42027</v>
      </c>
      <c r="F52" s="145">
        <v>42369</v>
      </c>
      <c r="G52" s="159">
        <f t="shared" si="3"/>
        <v>11.4</v>
      </c>
      <c r="H52" s="119" t="s">
        <v>2684</v>
      </c>
      <c r="I52" s="121" t="s">
        <v>628</v>
      </c>
      <c r="J52" s="113" t="s">
        <v>650</v>
      </c>
      <c r="K52" s="116">
        <v>444980796</v>
      </c>
      <c r="L52" s="124" t="s">
        <v>1148</v>
      </c>
      <c r="M52" s="117">
        <v>1</v>
      </c>
      <c r="N52" s="124" t="s">
        <v>27</v>
      </c>
      <c r="O52" s="115" t="s">
        <v>26</v>
      </c>
      <c r="P52" s="79"/>
    </row>
    <row r="53" spans="1:16" s="7" customFormat="1" ht="24.75" customHeight="1" outlineLevel="1" x14ac:dyDescent="0.25">
      <c r="A53" s="144">
        <v>6</v>
      </c>
      <c r="B53" s="111" t="s">
        <v>2665</v>
      </c>
      <c r="C53" s="124" t="s">
        <v>31</v>
      </c>
      <c r="D53" s="110">
        <v>440</v>
      </c>
      <c r="E53" s="145">
        <v>42674</v>
      </c>
      <c r="F53" s="145">
        <v>43039</v>
      </c>
      <c r="G53" s="159">
        <f t="shared" si="3"/>
        <v>12.166666666666666</v>
      </c>
      <c r="H53" s="119" t="s">
        <v>2685</v>
      </c>
      <c r="I53" s="121" t="s">
        <v>628</v>
      </c>
      <c r="J53" s="113" t="s">
        <v>650</v>
      </c>
      <c r="K53" s="116">
        <v>145656979</v>
      </c>
      <c r="L53" s="124" t="s">
        <v>1148</v>
      </c>
      <c r="M53" s="117">
        <v>1</v>
      </c>
      <c r="N53" s="124" t="s">
        <v>27</v>
      </c>
      <c r="O53" s="124" t="s">
        <v>1148</v>
      </c>
      <c r="P53" s="79"/>
    </row>
    <row r="54" spans="1:16" s="7" customFormat="1" ht="24.75" customHeight="1" outlineLevel="1" x14ac:dyDescent="0.25">
      <c r="A54" s="144">
        <v>7</v>
      </c>
      <c r="B54" s="111" t="s">
        <v>2665</v>
      </c>
      <c r="C54" s="124" t="s">
        <v>31</v>
      </c>
      <c r="D54" s="110">
        <v>415</v>
      </c>
      <c r="E54" s="145">
        <v>42673</v>
      </c>
      <c r="F54" s="145">
        <v>43039</v>
      </c>
      <c r="G54" s="159">
        <f t="shared" si="3"/>
        <v>12.2</v>
      </c>
      <c r="H54" s="114" t="s">
        <v>2686</v>
      </c>
      <c r="I54" s="121" t="s">
        <v>628</v>
      </c>
      <c r="J54" s="113" t="s">
        <v>650</v>
      </c>
      <c r="K54" s="118">
        <v>219828605</v>
      </c>
      <c r="L54" s="124" t="s">
        <v>1148</v>
      </c>
      <c r="M54" s="117">
        <v>1</v>
      </c>
      <c r="N54" s="124" t="s">
        <v>27</v>
      </c>
      <c r="O54" s="124" t="s">
        <v>1148</v>
      </c>
      <c r="P54" s="79"/>
    </row>
    <row r="55" spans="1:16" s="7" customFormat="1" ht="24.75" customHeight="1" outlineLevel="1" x14ac:dyDescent="0.25">
      <c r="A55" s="144">
        <v>8</v>
      </c>
      <c r="B55" s="111" t="s">
        <v>2665</v>
      </c>
      <c r="C55" s="124" t="s">
        <v>31</v>
      </c>
      <c r="D55" s="110">
        <v>469</v>
      </c>
      <c r="E55" s="145">
        <v>42675</v>
      </c>
      <c r="F55" s="145">
        <v>43312</v>
      </c>
      <c r="G55" s="159">
        <f t="shared" si="3"/>
        <v>21.233333333333334</v>
      </c>
      <c r="H55" s="114" t="s">
        <v>2687</v>
      </c>
      <c r="I55" s="121" t="s">
        <v>628</v>
      </c>
      <c r="J55" s="113" t="s">
        <v>2694</v>
      </c>
      <c r="K55" s="118">
        <v>637190936</v>
      </c>
      <c r="L55" s="124" t="s">
        <v>1148</v>
      </c>
      <c r="M55" s="117">
        <v>1</v>
      </c>
      <c r="N55" s="124" t="s">
        <v>27</v>
      </c>
      <c r="O55" s="124" t="s">
        <v>1148</v>
      </c>
      <c r="P55" s="79"/>
    </row>
    <row r="56" spans="1:16" s="7" customFormat="1" ht="24.75" customHeight="1" outlineLevel="1" x14ac:dyDescent="0.25">
      <c r="A56" s="144">
        <v>9</v>
      </c>
      <c r="B56" s="111" t="s">
        <v>2665</v>
      </c>
      <c r="C56" s="124" t="s">
        <v>31</v>
      </c>
      <c r="D56" s="110" t="s">
        <v>2678</v>
      </c>
      <c r="E56" s="145">
        <v>42399</v>
      </c>
      <c r="F56" s="145">
        <v>42521</v>
      </c>
      <c r="G56" s="159">
        <f t="shared" si="3"/>
        <v>4.0666666666666664</v>
      </c>
      <c r="H56" s="114" t="s">
        <v>2688</v>
      </c>
      <c r="I56" s="121" t="s">
        <v>628</v>
      </c>
      <c r="J56" s="113" t="s">
        <v>2695</v>
      </c>
      <c r="K56" s="118">
        <v>179091330</v>
      </c>
      <c r="L56" s="124" t="s">
        <v>1148</v>
      </c>
      <c r="M56" s="117">
        <v>1</v>
      </c>
      <c r="N56" s="124" t="s">
        <v>27</v>
      </c>
      <c r="O56" s="124" t="s">
        <v>1148</v>
      </c>
      <c r="P56" s="79"/>
    </row>
    <row r="57" spans="1:16" s="7" customFormat="1" ht="24.75" customHeight="1" outlineLevel="1" x14ac:dyDescent="0.25">
      <c r="A57" s="144">
        <v>10</v>
      </c>
      <c r="B57" s="64" t="s">
        <v>2665</v>
      </c>
      <c r="C57" s="124" t="s">
        <v>31</v>
      </c>
      <c r="D57" s="63" t="s">
        <v>2679</v>
      </c>
      <c r="E57" s="145">
        <v>42518</v>
      </c>
      <c r="F57" s="145">
        <v>42674</v>
      </c>
      <c r="G57" s="159">
        <f t="shared" si="3"/>
        <v>5.2</v>
      </c>
      <c r="H57" s="64" t="s">
        <v>2686</v>
      </c>
      <c r="I57" s="121" t="s">
        <v>628</v>
      </c>
      <c r="J57" s="63" t="s">
        <v>645</v>
      </c>
      <c r="K57" s="66">
        <v>446571000</v>
      </c>
      <c r="L57" s="124" t="s">
        <v>1148</v>
      </c>
      <c r="M57" s="117">
        <v>1</v>
      </c>
      <c r="N57" s="124" t="s">
        <v>27</v>
      </c>
      <c r="O57" s="124" t="s">
        <v>26</v>
      </c>
      <c r="P57" s="79"/>
    </row>
    <row r="58" spans="1:16" s="7" customFormat="1" ht="24.75" customHeight="1" outlineLevel="1" x14ac:dyDescent="0.25">
      <c r="A58" s="144">
        <v>11</v>
      </c>
      <c r="B58" s="64" t="s">
        <v>2665</v>
      </c>
      <c r="C58" s="124" t="s">
        <v>31</v>
      </c>
      <c r="D58" s="63" t="s">
        <v>2680</v>
      </c>
      <c r="E58" s="145">
        <v>42518</v>
      </c>
      <c r="F58" s="145">
        <v>42674</v>
      </c>
      <c r="G58" s="159">
        <f t="shared" si="3"/>
        <v>5.2</v>
      </c>
      <c r="H58" s="64" t="s">
        <v>2688</v>
      </c>
      <c r="I58" s="121" t="s">
        <v>628</v>
      </c>
      <c r="J58" s="63" t="s">
        <v>2695</v>
      </c>
      <c r="K58" s="66">
        <v>213711225</v>
      </c>
      <c r="L58" s="124" t="s">
        <v>1148</v>
      </c>
      <c r="M58" s="117">
        <v>1</v>
      </c>
      <c r="N58" s="124" t="s">
        <v>27</v>
      </c>
      <c r="O58" s="124" t="s">
        <v>1148</v>
      </c>
      <c r="P58" s="79"/>
    </row>
    <row r="59" spans="1:16" s="7" customFormat="1" ht="24.75" customHeight="1" outlineLevel="1" x14ac:dyDescent="0.25">
      <c r="A59" s="144">
        <v>12</v>
      </c>
      <c r="B59" s="64" t="s">
        <v>2665</v>
      </c>
      <c r="C59" s="124" t="s">
        <v>31</v>
      </c>
      <c r="D59" s="63">
        <v>358</v>
      </c>
      <c r="E59" s="145">
        <v>43070</v>
      </c>
      <c r="F59" s="145">
        <v>43312</v>
      </c>
      <c r="G59" s="159">
        <f t="shared" si="3"/>
        <v>8.0666666666666664</v>
      </c>
      <c r="H59" s="64" t="s">
        <v>2689</v>
      </c>
      <c r="I59" s="121" t="s">
        <v>628</v>
      </c>
      <c r="J59" s="63" t="s">
        <v>2694</v>
      </c>
      <c r="K59" s="66">
        <v>427100261</v>
      </c>
      <c r="L59" s="124" t="s">
        <v>1148</v>
      </c>
      <c r="M59" s="117">
        <v>1</v>
      </c>
      <c r="N59" s="124" t="s">
        <v>27</v>
      </c>
      <c r="O59" s="124" t="s">
        <v>26</v>
      </c>
      <c r="P59" s="79"/>
    </row>
    <row r="60" spans="1:16" s="7" customFormat="1" ht="24.75" customHeight="1" outlineLevel="1" x14ac:dyDescent="0.25">
      <c r="A60" s="144">
        <v>13</v>
      </c>
      <c r="B60" s="64" t="s">
        <v>2665</v>
      </c>
      <c r="C60" s="124" t="s">
        <v>31</v>
      </c>
      <c r="D60" s="63">
        <v>474</v>
      </c>
      <c r="E60" s="145">
        <v>42552</v>
      </c>
      <c r="F60" s="145">
        <v>43039</v>
      </c>
      <c r="G60" s="159">
        <f t="shared" si="3"/>
        <v>16.233333333333334</v>
      </c>
      <c r="H60" s="64" t="s">
        <v>2690</v>
      </c>
      <c r="I60" s="121" t="s">
        <v>628</v>
      </c>
      <c r="J60" s="63" t="s">
        <v>2694</v>
      </c>
      <c r="K60" s="66">
        <v>314190629</v>
      </c>
      <c r="L60" s="124" t="s">
        <v>1148</v>
      </c>
      <c r="M60" s="117">
        <v>1</v>
      </c>
      <c r="N60" s="124" t="s">
        <v>27</v>
      </c>
      <c r="O60" s="124" t="s">
        <v>26</v>
      </c>
      <c r="P60" s="79"/>
    </row>
    <row r="61" spans="1:16" s="7" customFormat="1" ht="24.75" customHeight="1" outlineLevel="1" x14ac:dyDescent="0.25">
      <c r="A61" s="144">
        <v>14</v>
      </c>
      <c r="B61" s="64" t="s">
        <v>2665</v>
      </c>
      <c r="C61" s="124" t="s">
        <v>31</v>
      </c>
      <c r="D61" s="63" t="s">
        <v>2681</v>
      </c>
      <c r="E61" s="145">
        <v>43294</v>
      </c>
      <c r="F61" s="145">
        <v>43404</v>
      </c>
      <c r="G61" s="159">
        <f t="shared" si="3"/>
        <v>3.6666666666666665</v>
      </c>
      <c r="H61" s="64" t="s">
        <v>2691</v>
      </c>
      <c r="I61" s="121" t="s">
        <v>628</v>
      </c>
      <c r="J61" s="63" t="s">
        <v>2696</v>
      </c>
      <c r="K61" s="66">
        <v>267075576</v>
      </c>
      <c r="L61" s="124" t="s">
        <v>1148</v>
      </c>
      <c r="M61" s="117">
        <v>1</v>
      </c>
      <c r="N61" s="124" t="s">
        <v>27</v>
      </c>
      <c r="O61" s="124" t="s">
        <v>26</v>
      </c>
      <c r="P61" s="79"/>
    </row>
    <row r="62" spans="1:16" s="7" customFormat="1" ht="24.75" customHeight="1" outlineLevel="1" x14ac:dyDescent="0.25">
      <c r="A62" s="144">
        <v>15</v>
      </c>
      <c r="B62" s="64" t="s">
        <v>2665</v>
      </c>
      <c r="C62" s="124" t="s">
        <v>31</v>
      </c>
      <c r="D62" s="63" t="s">
        <v>2682</v>
      </c>
      <c r="E62" s="145">
        <v>43392</v>
      </c>
      <c r="F62" s="145">
        <v>43434</v>
      </c>
      <c r="G62" s="159">
        <f t="shared" si="3"/>
        <v>1.4</v>
      </c>
      <c r="H62" s="64" t="s">
        <v>2691</v>
      </c>
      <c r="I62" s="121" t="s">
        <v>628</v>
      </c>
      <c r="J62" s="63" t="s">
        <v>2694</v>
      </c>
      <c r="K62" s="66">
        <v>157797153</v>
      </c>
      <c r="L62" s="124" t="s">
        <v>1148</v>
      </c>
      <c r="M62" s="117">
        <v>1</v>
      </c>
      <c r="N62" s="124" t="s">
        <v>27</v>
      </c>
      <c r="O62" s="124" t="s">
        <v>1148</v>
      </c>
      <c r="P62" s="79"/>
    </row>
    <row r="63" spans="1:16" s="7" customFormat="1" ht="24.75" customHeight="1" outlineLevel="1" x14ac:dyDescent="0.25">
      <c r="A63" s="144">
        <v>16</v>
      </c>
      <c r="B63" s="64" t="s">
        <v>2665</v>
      </c>
      <c r="C63" s="124" t="s">
        <v>31</v>
      </c>
      <c r="D63" s="63" t="s">
        <v>2683</v>
      </c>
      <c r="E63" s="145">
        <v>43294</v>
      </c>
      <c r="F63" s="145">
        <v>43404</v>
      </c>
      <c r="G63" s="159">
        <f t="shared" si="3"/>
        <v>3.6666666666666665</v>
      </c>
      <c r="H63" s="64" t="s">
        <v>2688</v>
      </c>
      <c r="I63" s="121" t="s">
        <v>628</v>
      </c>
      <c r="J63" s="63" t="s">
        <v>2696</v>
      </c>
      <c r="K63" s="66">
        <v>202882406</v>
      </c>
      <c r="L63" s="124" t="s">
        <v>1148</v>
      </c>
      <c r="M63" s="117">
        <v>1</v>
      </c>
      <c r="N63" s="124" t="s">
        <v>27</v>
      </c>
      <c r="O63" s="124" t="s">
        <v>1148</v>
      </c>
      <c r="P63" s="79"/>
    </row>
    <row r="64" spans="1:16" s="7" customFormat="1" ht="24.75" customHeight="1" outlineLevel="1" x14ac:dyDescent="0.25">
      <c r="A64" s="144">
        <v>17</v>
      </c>
      <c r="B64" s="64" t="s">
        <v>2665</v>
      </c>
      <c r="C64" s="124" t="s">
        <v>31</v>
      </c>
      <c r="D64" s="63">
        <v>114</v>
      </c>
      <c r="E64" s="145">
        <v>43486</v>
      </c>
      <c r="F64" s="145">
        <v>43822</v>
      </c>
      <c r="G64" s="159">
        <f t="shared" si="3"/>
        <v>11.2</v>
      </c>
      <c r="H64" s="64" t="s">
        <v>2692</v>
      </c>
      <c r="I64" s="121" t="s">
        <v>628</v>
      </c>
      <c r="J64" s="63" t="s">
        <v>645</v>
      </c>
      <c r="K64" s="66">
        <v>1651735545</v>
      </c>
      <c r="L64" s="124" t="s">
        <v>1148</v>
      </c>
      <c r="M64" s="117">
        <v>1</v>
      </c>
      <c r="N64" s="124" t="s">
        <v>27</v>
      </c>
      <c r="O64" s="124" t="s">
        <v>1148</v>
      </c>
      <c r="P64" s="79"/>
    </row>
    <row r="65" spans="1:16" s="7" customFormat="1" ht="24.75" customHeight="1" outlineLevel="1" x14ac:dyDescent="0.25">
      <c r="A65" s="144">
        <v>18</v>
      </c>
      <c r="B65" s="64" t="s">
        <v>2665</v>
      </c>
      <c r="C65" s="124" t="s">
        <v>31</v>
      </c>
      <c r="D65" s="63">
        <v>118</v>
      </c>
      <c r="E65" s="145">
        <v>43486</v>
      </c>
      <c r="F65" s="145">
        <v>43822</v>
      </c>
      <c r="G65" s="159">
        <f t="shared" si="3"/>
        <v>11.2</v>
      </c>
      <c r="H65" s="64" t="s">
        <v>2692</v>
      </c>
      <c r="I65" s="121" t="s">
        <v>628</v>
      </c>
      <c r="J65" s="63" t="s">
        <v>2696</v>
      </c>
      <c r="K65" s="66">
        <v>1910228772</v>
      </c>
      <c r="L65" s="124" t="s">
        <v>1148</v>
      </c>
      <c r="M65" s="117">
        <v>1</v>
      </c>
      <c r="N65" s="124" t="s">
        <v>27</v>
      </c>
      <c r="O65" s="124" t="s">
        <v>1148</v>
      </c>
      <c r="P65" s="79"/>
    </row>
    <row r="66" spans="1:16" s="7" customFormat="1" ht="24.75" customHeight="1" outlineLevel="1" x14ac:dyDescent="0.25">
      <c r="A66" s="144">
        <v>19</v>
      </c>
      <c r="B66" s="64" t="s">
        <v>2665</v>
      </c>
      <c r="C66" s="124" t="s">
        <v>31</v>
      </c>
      <c r="D66" s="63">
        <v>121</v>
      </c>
      <c r="E66" s="145">
        <v>43486</v>
      </c>
      <c r="F66" s="145">
        <v>43822</v>
      </c>
      <c r="G66" s="159">
        <f t="shared" si="3"/>
        <v>11.2</v>
      </c>
      <c r="H66" s="64" t="s">
        <v>2684</v>
      </c>
      <c r="I66" s="121" t="s">
        <v>628</v>
      </c>
      <c r="J66" s="63" t="s">
        <v>645</v>
      </c>
      <c r="K66" s="66">
        <v>371985881</v>
      </c>
      <c r="L66" s="124" t="s">
        <v>1148</v>
      </c>
      <c r="M66" s="117">
        <v>1</v>
      </c>
      <c r="N66" s="124" t="s">
        <v>27</v>
      </c>
      <c r="O66" s="124" t="s">
        <v>1148</v>
      </c>
      <c r="P66" s="79"/>
    </row>
    <row r="67" spans="1:16" s="7" customFormat="1" ht="24.75" customHeight="1" outlineLevel="1" x14ac:dyDescent="0.25">
      <c r="A67" s="144">
        <v>20</v>
      </c>
      <c r="B67" s="64" t="s">
        <v>2665</v>
      </c>
      <c r="C67" s="124" t="s">
        <v>31</v>
      </c>
      <c r="D67" s="63">
        <v>117</v>
      </c>
      <c r="E67" s="145">
        <v>43887</v>
      </c>
      <c r="F67" s="145">
        <v>44196</v>
      </c>
      <c r="G67" s="159">
        <f t="shared" si="3"/>
        <v>10.3</v>
      </c>
      <c r="H67" s="64" t="s">
        <v>2693</v>
      </c>
      <c r="I67" s="121" t="s">
        <v>628</v>
      </c>
      <c r="J67" s="63" t="s">
        <v>642</v>
      </c>
      <c r="K67" s="66">
        <v>1520764068</v>
      </c>
      <c r="L67" s="124" t="s">
        <v>1148</v>
      </c>
      <c r="M67" s="117">
        <v>1</v>
      </c>
      <c r="N67" s="65" t="s">
        <v>1151</v>
      </c>
      <c r="O67" s="124" t="s">
        <v>1148</v>
      </c>
      <c r="P67" s="79"/>
    </row>
    <row r="68" spans="1:16" s="7" customFormat="1" ht="24.75" customHeight="1" outlineLevel="1" x14ac:dyDescent="0.25">
      <c r="A68" s="144">
        <v>21</v>
      </c>
      <c r="B68" s="64" t="s">
        <v>2665</v>
      </c>
      <c r="C68" s="124" t="s">
        <v>31</v>
      </c>
      <c r="D68" s="63">
        <v>102</v>
      </c>
      <c r="E68" s="145">
        <v>43887</v>
      </c>
      <c r="F68" s="145">
        <v>44196</v>
      </c>
      <c r="G68" s="159">
        <f t="shared" si="3"/>
        <v>10.3</v>
      </c>
      <c r="H68" s="64" t="s">
        <v>2688</v>
      </c>
      <c r="I68" s="121" t="s">
        <v>628</v>
      </c>
      <c r="J68" s="63" t="s">
        <v>642</v>
      </c>
      <c r="K68" s="66">
        <v>488544563</v>
      </c>
      <c r="L68" s="124" t="s">
        <v>1148</v>
      </c>
      <c r="M68" s="117">
        <v>1</v>
      </c>
      <c r="N68" s="124" t="s">
        <v>1151</v>
      </c>
      <c r="O68" s="124" t="s">
        <v>1148</v>
      </c>
      <c r="P68" s="79"/>
    </row>
    <row r="69" spans="1:16" s="7" customFormat="1" ht="24.75" customHeight="1" outlineLevel="1" x14ac:dyDescent="0.25">
      <c r="A69" s="144">
        <v>22</v>
      </c>
      <c r="B69" s="64" t="s">
        <v>2665</v>
      </c>
      <c r="C69" s="124" t="s">
        <v>31</v>
      </c>
      <c r="D69" s="63">
        <v>140</v>
      </c>
      <c r="E69" s="145">
        <v>43887</v>
      </c>
      <c r="F69" s="145">
        <v>44196</v>
      </c>
      <c r="G69" s="159">
        <f t="shared" si="3"/>
        <v>10.3</v>
      </c>
      <c r="H69" s="64" t="s">
        <v>2684</v>
      </c>
      <c r="I69" s="121" t="s">
        <v>628</v>
      </c>
      <c r="J69" s="63" t="s">
        <v>642</v>
      </c>
      <c r="K69" s="66">
        <v>1203354678</v>
      </c>
      <c r="L69" s="124" t="s">
        <v>1148</v>
      </c>
      <c r="M69" s="117">
        <v>1</v>
      </c>
      <c r="N69" s="124" t="s">
        <v>1151</v>
      </c>
      <c r="O69" s="124" t="s">
        <v>1148</v>
      </c>
      <c r="P69" s="79"/>
    </row>
    <row r="70" spans="1:16" s="7" customFormat="1" ht="24.75" customHeight="1" outlineLevel="1" x14ac:dyDescent="0.25">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40" t="s">
        <v>2633</v>
      </c>
      <c r="B109" s="241"/>
      <c r="C109" s="241"/>
      <c r="D109" s="241"/>
      <c r="E109" s="241"/>
      <c r="F109" s="241"/>
      <c r="G109" s="241"/>
      <c r="H109" s="241"/>
      <c r="I109" s="241"/>
      <c r="J109" s="241"/>
      <c r="K109" s="241"/>
      <c r="L109" s="241"/>
      <c r="M109" s="241"/>
      <c r="N109" s="241"/>
      <c r="O109" s="242"/>
      <c r="P109" s="76"/>
    </row>
    <row r="110" spans="1:16" ht="15" customHeight="1" x14ac:dyDescent="0.25">
      <c r="A110" s="243" t="s">
        <v>2656</v>
      </c>
      <c r="B110" s="244"/>
      <c r="C110" s="244"/>
      <c r="D110" s="244"/>
      <c r="E110" s="244"/>
      <c r="F110" s="244"/>
      <c r="G110" s="244"/>
      <c r="H110" s="244"/>
      <c r="I110" s="244"/>
      <c r="J110" s="244"/>
      <c r="K110" s="244"/>
      <c r="L110" s="244"/>
      <c r="M110" s="244"/>
      <c r="N110" s="244"/>
      <c r="O110" s="245"/>
    </row>
    <row r="111" spans="1:16" ht="15.75" thickBot="1" x14ac:dyDescent="0.3">
      <c r="A111" s="246"/>
      <c r="B111" s="247"/>
      <c r="C111" s="247"/>
      <c r="D111" s="247"/>
      <c r="E111" s="247"/>
      <c r="F111" s="247"/>
      <c r="G111" s="247"/>
      <c r="H111" s="247"/>
      <c r="I111" s="247"/>
      <c r="J111" s="247"/>
      <c r="K111" s="247"/>
      <c r="L111" s="247"/>
      <c r="M111" s="247"/>
      <c r="N111" s="247"/>
      <c r="O111" s="248"/>
    </row>
    <row r="112" spans="1:16" s="1" customFormat="1" ht="26.25" customHeight="1" thickBot="1" x14ac:dyDescent="0.3">
      <c r="I112" s="228" t="s">
        <v>9</v>
      </c>
      <c r="J112" s="229"/>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0" t="s">
        <v>2665</v>
      </c>
      <c r="C114" s="162" t="s">
        <v>31</v>
      </c>
      <c r="D114" s="120"/>
      <c r="E114" s="145"/>
      <c r="F114" s="145"/>
      <c r="G114" s="159" t="str">
        <f>IF(AND(E114&lt;&gt;"",F114&lt;&gt;""),((F114-E114)/30),"")</f>
        <v/>
      </c>
      <c r="H114" s="122"/>
      <c r="I114" s="121"/>
      <c r="J114" s="121"/>
      <c r="K114" s="123"/>
      <c r="L114" s="100" t="str">
        <f>+IF(AND(K114&gt;0,O114="Ejecución"),(K114/877802)*Tabla28[[#This Row],[% participación]],IF(AND(K114&gt;0,O114&lt;&gt;"Ejecución"),"-",""))</f>
        <v/>
      </c>
      <c r="M114" s="124"/>
      <c r="N114" s="172" t="str">
        <f>+IF(M118="No",1,IF(M118="Si","Ingrese %",""))</f>
        <v/>
      </c>
      <c r="O114" s="161" t="s">
        <v>1150</v>
      </c>
      <c r="P114" s="78"/>
    </row>
    <row r="115" spans="1:16" s="6" customFormat="1" ht="24.75" customHeight="1" x14ac:dyDescent="0.25">
      <c r="A115" s="143">
        <v>2</v>
      </c>
      <c r="B115" s="160" t="s">
        <v>2665</v>
      </c>
      <c r="C115" s="162" t="s">
        <v>31</v>
      </c>
      <c r="D115" s="63"/>
      <c r="E115" s="145"/>
      <c r="F115" s="145"/>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3">
        <v>3</v>
      </c>
      <c r="B116" s="160" t="s">
        <v>2665</v>
      </c>
      <c r="C116" s="162" t="s">
        <v>31</v>
      </c>
      <c r="D116" s="63"/>
      <c r="E116" s="145"/>
      <c r="F116" s="145"/>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3">
        <v>4</v>
      </c>
      <c r="B117" s="160" t="s">
        <v>2665</v>
      </c>
      <c r="C117" s="162" t="s">
        <v>31</v>
      </c>
      <c r="D117" s="63"/>
      <c r="E117" s="145"/>
      <c r="F117" s="145"/>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4">
        <v>5</v>
      </c>
      <c r="B118" s="160" t="s">
        <v>2665</v>
      </c>
      <c r="C118" s="162" t="s">
        <v>31</v>
      </c>
      <c r="D118" s="63"/>
      <c r="E118" s="145"/>
      <c r="F118" s="145"/>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4">
        <v>6</v>
      </c>
      <c r="B119" s="160" t="s">
        <v>2665</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4">
        <v>7</v>
      </c>
      <c r="B120" s="160" t="s">
        <v>2665</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4">
        <v>8</v>
      </c>
      <c r="B121" s="160" t="s">
        <v>2665</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4">
        <v>9</v>
      </c>
      <c r="B122" s="160" t="s">
        <v>2665</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4">
        <v>10</v>
      </c>
      <c r="B123" s="160" t="s">
        <v>2665</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4">
        <v>11</v>
      </c>
      <c r="B124" s="160" t="s">
        <v>2665</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4">
        <v>12</v>
      </c>
      <c r="B125" s="160" t="s">
        <v>2665</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4">
        <v>13</v>
      </c>
      <c r="B126" s="160" t="s">
        <v>2665</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4">
        <v>14</v>
      </c>
      <c r="B127" s="160" t="s">
        <v>2665</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0" t="s">
        <v>2660</v>
      </c>
      <c r="B163" s="231"/>
      <c r="C163" s="231"/>
      <c r="D163" s="231"/>
      <c r="E163" s="232"/>
      <c r="F163" s="233" t="s">
        <v>2661</v>
      </c>
      <c r="G163" s="233"/>
      <c r="H163" s="233"/>
      <c r="I163" s="230" t="s">
        <v>2630</v>
      </c>
      <c r="J163" s="231"/>
      <c r="K163" s="231"/>
      <c r="L163" s="231"/>
      <c r="M163" s="231"/>
      <c r="N163" s="231"/>
      <c r="O163" s="232"/>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34" t="s">
        <v>2614</v>
      </c>
      <c r="H165" s="234"/>
      <c r="I165" s="235" t="s">
        <v>1164</v>
      </c>
      <c r="J165" s="236"/>
      <c r="K165" s="236"/>
      <c r="L165" s="236"/>
      <c r="M165" s="236"/>
      <c r="N165" s="107"/>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37" t="s">
        <v>2643</v>
      </c>
      <c r="J167" s="238"/>
      <c r="K167" s="238"/>
      <c r="L167" s="238"/>
      <c r="M167" s="238"/>
      <c r="N167" s="238"/>
      <c r="O167" s="239"/>
      <c r="U167" s="51"/>
    </row>
    <row r="168" spans="1:28" x14ac:dyDescent="0.25">
      <c r="A168" s="9"/>
      <c r="B168" s="223" t="s">
        <v>2658</v>
      </c>
      <c r="C168" s="223"/>
      <c r="D168" s="223"/>
      <c r="E168" s="8"/>
      <c r="F168" s="5"/>
      <c r="H168" s="81" t="s">
        <v>2657</v>
      </c>
      <c r="I168" s="237"/>
      <c r="J168" s="238"/>
      <c r="K168" s="238"/>
      <c r="L168" s="238"/>
      <c r="M168" s="238"/>
      <c r="N168" s="238"/>
      <c r="O168" s="23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6"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3"/>
      <c r="Z178" s="164" t="str">
        <f>IF(Y178&gt;0,SUM(E180+Y178),"")</f>
        <v/>
      </c>
      <c r="AA178" s="19"/>
      <c r="AB178" s="19"/>
    </row>
    <row r="179" spans="1:28" ht="23.25" x14ac:dyDescent="0.25">
      <c r="A179" s="9"/>
      <c r="B179" s="221" t="s">
        <v>2669</v>
      </c>
      <c r="C179" s="221"/>
      <c r="D179" s="221"/>
      <c r="E179" s="170">
        <v>0.02</v>
      </c>
      <c r="F179" s="169">
        <v>0.01</v>
      </c>
      <c r="G179" s="164">
        <f>IF(F179&gt;0,SUM(E179+F179),"")</f>
        <v>0.03</v>
      </c>
      <c r="H179" s="5"/>
      <c r="I179" s="221" t="s">
        <v>2671</v>
      </c>
      <c r="J179" s="221"/>
      <c r="K179" s="221"/>
      <c r="L179" s="221"/>
      <c r="M179" s="171">
        <v>0.02</v>
      </c>
      <c r="O179" s="8"/>
      <c r="Q179" s="19"/>
      <c r="R179" s="158">
        <f>IF(M179&gt;0,SUM(L179+M179),"")</f>
        <v>0.02</v>
      </c>
      <c r="T179" s="19"/>
      <c r="U179" s="177" t="s">
        <v>1166</v>
      </c>
      <c r="V179" s="177"/>
      <c r="W179" s="177"/>
      <c r="X179" s="24">
        <v>0.02</v>
      </c>
      <c r="Y179" s="163"/>
      <c r="Z179" s="164" t="str">
        <f>IF(Y179&gt;0,SUM(E181+Y179),"")</f>
        <v/>
      </c>
      <c r="AA179" s="19"/>
      <c r="AB179" s="19"/>
    </row>
    <row r="180" spans="1:28" ht="23.25" hidden="1" x14ac:dyDescent="0.25">
      <c r="A180" s="9"/>
      <c r="B180" s="201"/>
      <c r="C180" s="201"/>
      <c r="D180" s="201"/>
      <c r="E180" s="168"/>
      <c r="H180" s="5"/>
      <c r="I180" s="201"/>
      <c r="J180" s="201"/>
      <c r="K180" s="201"/>
      <c r="L180" s="201"/>
      <c r="M180" s="5"/>
      <c r="O180" s="8"/>
      <c r="Q180" s="19"/>
      <c r="R180" s="158" t="str">
        <f>IF(S180&gt;0,SUM(L180+S180),"")</f>
        <v/>
      </c>
      <c r="S180" s="163"/>
      <c r="T180" s="19"/>
      <c r="U180" s="177" t="s">
        <v>1167</v>
      </c>
      <c r="V180" s="177"/>
      <c r="W180" s="177"/>
      <c r="X180" s="24">
        <v>0.03</v>
      </c>
      <c r="Y180" s="163"/>
      <c r="Z180" s="164" t="str">
        <f>IF(Y180&gt;0,SUM(E182+Y180),"")</f>
        <v/>
      </c>
      <c r="AA180" s="19"/>
      <c r="AB180" s="19"/>
    </row>
    <row r="181" spans="1:28" ht="23.25" hidden="1" x14ac:dyDescent="0.25">
      <c r="A181" s="9"/>
      <c r="B181" s="201"/>
      <c r="C181" s="201"/>
      <c r="D181" s="201"/>
      <c r="E181" s="168"/>
      <c r="H181" s="5"/>
      <c r="I181" s="201"/>
      <c r="J181" s="201"/>
      <c r="K181" s="201"/>
      <c r="L181" s="201"/>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1"/>
      <c r="C182" s="201"/>
      <c r="D182" s="201"/>
      <c r="E182" s="168"/>
      <c r="H182" s="5"/>
      <c r="I182" s="201"/>
      <c r="J182" s="201"/>
      <c r="K182" s="201"/>
      <c r="L182" s="201"/>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30289192.5</v>
      </c>
      <c r="F185" s="92"/>
      <c r="G185" s="93"/>
      <c r="H185" s="88"/>
      <c r="I185" s="90" t="s">
        <v>2627</v>
      </c>
      <c r="J185" s="165">
        <f>+SUM(M179:M183)</f>
        <v>0.02</v>
      </c>
      <c r="K185" s="202" t="s">
        <v>2628</v>
      </c>
      <c r="L185" s="202"/>
      <c r="M185" s="94">
        <f>+J185*(SUM(K20:K35))</f>
        <v>20192795</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27" t="s">
        <v>2636</v>
      </c>
      <c r="C192" s="227"/>
      <c r="E192" s="5" t="s">
        <v>20</v>
      </c>
      <c r="H192" s="26" t="s">
        <v>24</v>
      </c>
      <c r="J192" s="5" t="s">
        <v>2637</v>
      </c>
      <c r="K192" s="5"/>
      <c r="M192" s="5"/>
      <c r="N192" s="5"/>
      <c r="O192" s="8"/>
      <c r="Q192" s="153"/>
      <c r="R192" s="154"/>
      <c r="S192" s="154"/>
      <c r="T192" s="153"/>
    </row>
    <row r="193" spans="1:18" x14ac:dyDescent="0.25">
      <c r="A193" s="9"/>
      <c r="C193" s="125">
        <v>42306</v>
      </c>
      <c r="D193" s="5"/>
      <c r="E193" s="126">
        <v>1708</v>
      </c>
      <c r="F193" s="5"/>
      <c r="G193" s="5"/>
      <c r="H193" s="147" t="s">
        <v>2698</v>
      </c>
      <c r="J193" s="5"/>
      <c r="K193" s="127">
        <v>40574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24"/>
      <c r="C200" s="224"/>
      <c r="D200" s="224"/>
      <c r="E200" s="224"/>
      <c r="F200" s="224"/>
      <c r="G200" s="224"/>
      <c r="H200" s="224"/>
      <c r="I200" s="224"/>
      <c r="J200" s="224"/>
      <c r="K200" s="224"/>
      <c r="L200" s="224"/>
      <c r="M200" s="224"/>
      <c r="N200" s="224"/>
      <c r="O200" s="8"/>
    </row>
    <row r="201" spans="1:18" x14ac:dyDescent="0.25">
      <c r="A201" s="9"/>
      <c r="B201" s="225" t="s">
        <v>2648</v>
      </c>
      <c r="C201" s="226"/>
      <c r="D201" s="226"/>
      <c r="E201" s="226"/>
      <c r="F201" s="226"/>
      <c r="G201" s="226"/>
      <c r="H201" s="226"/>
      <c r="I201" s="226"/>
      <c r="J201" s="226"/>
      <c r="K201" s="226"/>
      <c r="L201" s="226"/>
      <c r="M201" s="226"/>
      <c r="N201" s="22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6" t="s">
        <v>2699</v>
      </c>
      <c r="J211" s="27" t="s">
        <v>2622</v>
      </c>
      <c r="K211" s="126" t="s">
        <v>2699</v>
      </c>
      <c r="L211" s="21"/>
      <c r="M211" s="21"/>
      <c r="N211" s="21"/>
      <c r="O211" s="8"/>
    </row>
    <row r="212" spans="1:15" x14ac:dyDescent="0.25">
      <c r="A212" s="9"/>
      <c r="B212" s="27" t="s">
        <v>2619</v>
      </c>
      <c r="C212" s="147" t="s">
        <v>2698</v>
      </c>
      <c r="D212" s="21"/>
      <c r="G212" s="27" t="s">
        <v>2621</v>
      </c>
      <c r="H212" s="176">
        <v>3104877972</v>
      </c>
      <c r="J212" s="27" t="s">
        <v>2623</v>
      </c>
      <c r="K212" s="126" t="s">
        <v>2700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a65d333d-5b59-4810-bc94-b80d9325abb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GALAXY PC</cp:lastModifiedBy>
  <cp:lastPrinted>2020-11-20T15:12:35Z</cp:lastPrinted>
  <dcterms:created xsi:type="dcterms:W3CDTF">2020-10-14T21:57:42Z</dcterms:created>
  <dcterms:modified xsi:type="dcterms:W3CDTF">2020-12-28T05:36:08Z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