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
    </mc:Choice>
  </mc:AlternateContent>
  <xr:revisionPtr revIDLastSave="0" documentId="13_ncr:1_{CE0189B8-0C83-B849-A079-73D4B99865F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<sst xmlns="http://schemas.openxmlformats.org/spreadsheetml/2006/main" count="3276" uniqueCount="2719">
  <si>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</si>
  <si>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</si>
  <si>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</si>
  <si>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</si>
  <si>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</si>
  <si>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</si>
  <si>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</si>
  <si>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</si>
  <si>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</si>
  <si>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</si>
  <si>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</si>
  <si>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</si>
  <si>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</si>
  <si>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</si>
  <si>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</si>
  <si>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</si>
  <si>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</si>
  <si>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</si>
  <si>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</si>
  <si>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</si>
  <si>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</si>
  <si>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</si>
  <si>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</si>
  <si>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</si>
  <si>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</si>
  <si>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</si>
  <si>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</si>
  <si>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</si>
  <si>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</si>
  <si>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</si>
  <si>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</si>
  <si>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</si>
  <si>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</si>
  <si>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</si>
  <si>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</si>
  <si>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</si>
  <si>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</si>
  <si>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</si>
  <si>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</si>
  <si>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</si>
  <si>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</si>
  <si>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</si>
  <si>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</si>
  <si>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</si>
  <si>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</si>
  <si>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</si>
  <si>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</si>
  <si>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</si>
  <si>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</si>
  <si>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</si>
  <si>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</si>
  <si>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</si>
  <si>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</si>
  <si>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</si>
  <si>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</si>
  <si>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</si>
  <si>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</si>
  <si>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</si>
  <si>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</si>
  <si>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</si>
  <si>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</si>
  <si>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</si>
  <si>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</si>
  <si>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</si>
  <si>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</si>
  <si>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</si>
  <si>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</si>
  <si>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</si>
  <si>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</si>
  <si>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</si>
  <si>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</si>
  <si>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</si>
  <si>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</si>
  <si>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</si>
  <si>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</si>
  <si>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</si>
  <si>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</si>
  <si>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</si>
  <si>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</si>
  <si>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</si>
  <si>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</si>
  <si>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</si>
  <si>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</si>
  <si>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</si>
  <si>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</si>
  <si>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</si>
  <si>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</si>
  <si>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</si>
  <si>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</si>
  <si>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</si>
  <si>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</si>
  <si>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</si>
  <si>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</si>
  <si>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</si>
  <si>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</si>
  <si>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</si>
  <si>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</si>
  <si>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</si>
  <si>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</si>
  <si>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</si>
  <si>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</si>
  <si>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</si>
  <si>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</si>
  <si>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</si>
  <si>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</si>
  <si>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</si>
  <si>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</si>
  <si>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</si>
  <si>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</si>
  <si>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</si>
  <si>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</si>
  <si>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</si>
  <si>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</si>
  <si>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</si>
  <si>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</si>
  <si>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</si>
  <si>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</si>
  <si>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</si>
  <si>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</si>
  <si>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</si>
  <si>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</si>
  <si>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</si>
  <si>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</si>
  <si>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</si>
  <si>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</si>
  <si>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</si>
  <si>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</si>
  <si>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</si>
  <si>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</si>
  <si>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</si>
  <si>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</si>
  <si>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</si>
  <si>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</si>
  <si>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</si>
  <si>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</si>
  <si>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</si>
  <si>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</si>
  <si>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</si>
  <si>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</si>
  <si>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</si>
  <si>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</si>
  <si>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</si>
  <si>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</si>
  <si>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</si>
  <si>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</si>
  <si>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</si>
  <si>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</si>
  <si>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</si>
  <si>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</si>
  <si>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</si>
  <si>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</si>
  <si>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</si>
  <si>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</si>
  <si>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</si>
  <si>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</si>
  <si>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</si>
  <si>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</si>
  <si>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</si>
  <si>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</si>
  <si>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</si>
  <si>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</si>
  <si>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</si>
  <si>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</si>
  <si>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</si>
  <si>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</si>
  <si>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</si>
  <si>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</si>
  <si>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</si>
  <si>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</si>
  <si>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</si>
  <si>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</si>
  <si>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</si>
  <si>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</si>
  <si>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</si>
  <si>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</si>
  <si>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</si>
  <si>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</si>
  <si>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</si>
  <si>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</si>
  <si>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</si>
  <si>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</si>
  <si>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</si>
  <si>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</si>
  <si>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</si>
  <si>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</si>
  <si>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</si>
  <si>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</si>
  <si>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</si>
  <si>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</si>
  <si>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</si>
  <si>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</si>
  <si>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</si>
  <si>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</si>
  <si>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</si>
  <si>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</si>
  <si>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</si>
  <si>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</si>
  <si>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</si>
  <si>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</si>
  <si>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</si>
  <si>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</si>
  <si>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</si>
  <si>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</si>
  <si>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</si>
  <si>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</si>
  <si>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</si>
  <si>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</si>
  <si>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</si>
  <si>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</si>
  <si>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</si>
  <si>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</si>
  <si>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</si>
  <si>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</si>
  <si>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</si>
  <si>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</si>
  <si>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</si>
  <si>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</si>
  <si>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</si>
  <si>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</si>
  <si>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</si>
  <si>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</si>
  <si>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</si>
  <si>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</si>
  <si>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</si>
  <si>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</si>
  <si>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</si>
  <si>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</si>
  <si>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</si>
  <si>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</si>
  <si>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</si>
  <si>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</si>
  <si>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</si>
  <si>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</si>
  <si>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</si>
  <si>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</si>
  <si>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</si>
  <si>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</si>
  <si>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</si>
  <si>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</si>
  <si>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</si>
  <si>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</si>
  <si>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</si>
  <si>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</si>
  <si>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</si>
  <si>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</si>
  <si>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</si>
  <si>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</si>
  <si>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</si>
  <si>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</si>
  <si>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</si>
  <si>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</si>
  <si>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</si>
  <si>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</si>
  <si>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</si>
  <si>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</si>
  <si>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</si>
  <si>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</si>
  <si>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</si>
  <si>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</si>
  <si>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</si>
  <si>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</si>
  <si>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</si>
  <si>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</si>
  <si>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</si>
  <si>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</si>
  <si>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</si>
  <si>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</si>
  <si>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</si>
  <si>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</si>
  <si>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</si>
  <si>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</si>
  <si>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</si>
  <si>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</si>
  <si>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</si>
  <si>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</si>
  <si>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</si>
  <si>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</si>
  <si>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</si>
  <si>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</si>
  <si>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</si>
  <si>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</si>
  <si>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</si>
  <si>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</si>
  <si>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</si>
  <si>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</si>
  <si>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</si>
  <si>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</si>
  <si>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</si>
  <si>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</si>
  <si>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</si>
  <si>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</si>
  <si>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</si>
  <si>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</si>
  <si>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</si>
  <si>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</si>
  <si>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</si>
  <si>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</si>
  <si>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</si>
  <si>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</si>
  <si>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</si>
  <si>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</si>
  <si>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</si>
  <si>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</si>
  <si>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</si>
  <si>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</si>
  <si>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</si>
  <si>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</si>
  <si>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</si>
  <si>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</si>
  <si>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</si>
  <si>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</si>
  <si>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</si>
  <si>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</si>
  <si>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</si>
  <si>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</si>
  <si>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</si>
  <si>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</si>
  <si>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</si>
  <si>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</si>
  <si>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</si>
  <si>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</si>
  <si>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</si>
  <si>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</si>
  <si>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</si>
  <si>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</si>
  <si>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</si>
  <si>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</si>
  <si>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</si>
  <si>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</si>
  <si>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</si>
  <si>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</si>
  <si>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</si>
  <si>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</si>
  <si>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</si>
  <si>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</si>
  <si>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</si>
  <si>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</si>
  <si>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</si>
  <si>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</si>
  <si>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</si>
  <si>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</si>
  <si>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</si>
  <si>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</si>
  <si>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</si>
  <si>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</si>
  <si>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</si>
  <si>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</si>
  <si>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</si>
  <si>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</si>
  <si>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</si>
  <si>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</si>
  <si>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</si>
  <si>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</si>
  <si>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</si>
  <si>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</si>
  <si>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</si>
  <si>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</si>
  <si>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</si>
  <si>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</si>
  <si>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</si>
  <si>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</si>
  <si>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</si>
  <si>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</si>
  <si>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</si>
  <si>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</si>
  <si>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</si>
  <si>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</si>
  <si>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</si>
  <si>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</si>
  <si>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</si>
  <si>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</si>
  <si>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</si>
  <si>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</si>
  <si>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</si>
  <si>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</si>
  <si>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</si>
  <si>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</si>
  <si>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</si>
  <si>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</si>
  <si>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</si>
  <si>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</si>
  <si>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</si>
  <si>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</si>
  <si>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</si>
  <si>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</si>
  <si>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</si>
  <si>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</si>
  <si>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</si>
  <si>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</si>
  <si>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</si>
  <si>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</si>
  <si>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</si>
  <si>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</si>
  <si>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</si>
  <si>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</si>
  <si>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</si>
  <si>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</si>
  <si>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</si>
  <si>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</si>
  <si>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</si>
  <si>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</si>
  <si>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</si>
  <si>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</si>
  <si>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</si>
  <si>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</si>
  <si>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</si>
  <si>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</si>
  <si>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</si>
  <si>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</si>
  <si>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</si>
  <si>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</si>
  <si>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</si>
  <si>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</si>
  <si>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</si>
  <si>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</si>
  <si>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</si>
  <si>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</si>
  <si>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</si>
  <si>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</si>
  <si>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</si>
  <si>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</si>
  <si>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</si>
  <si>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</si>
  <si>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</si>
  <si>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</si>
  <si>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</si>
  <si>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</si>
  <si>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</si>
  <si>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</si>
  <si>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</si>
  <si>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</si>
  <si>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</si>
  <si>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</si>
  <si>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</si>
  <si>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</si>
  <si>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</si>
  <si>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</si>
  <si>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</si>
  <si>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</si>
  <si>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</si>
  <si>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</si>
  <si>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</si>
  <si>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</si>
  <si>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</si>
  <si>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</si>
  <si>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</si>
  <si>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</si>
  <si>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</si>
  <si>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</si>
  <si>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</si>
  <si>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</si>
  <si>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</si>
  <si>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</si>
  <si>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</si>
  <si>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</si>
  <si>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</si>
  <si>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</si>
  <si>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</si>
  <si>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</si>
  <si>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</si>
  <si>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</si>
  <si>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</si>
  <si>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</si>
  <si>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</si>
  <si>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</si>
  <si>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</si>
  <si>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</si>
  <si>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</si>
  <si>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</si>
  <si>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</si>
  <si>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</si>
  <si>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</si>
  <si>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</si>
  <si>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</si>
  <si>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</si>
  <si>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</si>
  <si>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</si>
  <si>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</si>
  <si>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</si>
  <si>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</si>
  <si>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</si>
  <si>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</si>
  <si>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</si>
  <si>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</si>
  <si>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</si>
  <si>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</si>
  <si>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</si>
  <si>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</si>
  <si>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</si>
  <si>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</si>
  <si>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</si>
  <si>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</si>
  <si>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</si>
  <si>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</si>
  <si>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</si>
  <si>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</si>
  <si>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</si>
  <si>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</si>
  <si>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</si>
  <si>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</si>
  <si>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</si>
  <si>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</si>
  <si>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</si>
  <si>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</si>
  <si>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</si>
  <si>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</si>
  <si>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</si>
  <si>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</si>
  <si>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</si>
  <si>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</si>
  <si>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</si>
  <si>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</si>
  <si>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</si>
  <si>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</si>
  <si>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</si>
  <si>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</si>
  <si>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</si>
  <si>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</si>
  <si>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</si>
  <si>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</si>
  <si>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</si>
  <si>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</si>
  <si>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</si>
  <si>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</si>
  <si>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</si>
  <si>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</si>
  <si>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</si>
  <si>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</si>
  <si>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</si>
  <si>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</si>
  <si>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</si>
  <si>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</si>
  <si>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</si>
  <si>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</si>
  <si>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</si>
  <si>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</si>
  <si>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</si>
  <si>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</si>
  <si>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</si>
  <si>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</si>
  <si>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</si>
  <si>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</si>
  <si>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</si>
  <si>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</si>
  <si>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</si>
  <si>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</si>
  <si>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</si>
  <si>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</si>
  <si>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</si>
  <si>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</si>
  <si>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</si>
  <si>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</si>
  <si>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</si>
  <si>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</si>
  <si>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</si>
  <si>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</si>
  <si>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</si>
  <si>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</si>
  <si>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</si>
  <si>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</si>
  <si>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</si>
  <si>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</si>
  <si>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</si>
  <si>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</si>
  <si>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</si>
  <si>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</si>
  <si>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</si>
  <si>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</si>
  <si>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</si>
  <si>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</si>
  <si>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</si>
  <si>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</si>
  <si>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</si>
  <si>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</si>
  <si>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</si>
  <si>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</si>
  <si>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</si>
  <si>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</si>
  <si>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</si>
  <si>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</si>
  <si>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</si>
  <si>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</si>
  <si>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</si>
  <si>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</si>
  <si>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</si>
  <si>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</si>
  <si>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</si>
  <si>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</si>
  <si>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</si>
  <si>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</si>
  <si>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</si>
  <si>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</si>
  <si>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</si>
  <si>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</si>
  <si>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</si>
  <si>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</si>
  <si>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</si>
  <si>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</si>
  <si>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</si>
  <si>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</si>
  <si>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</si>
  <si>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</si>
  <si>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</si>
  <si>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</si>
  <si>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</si>
  <si>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</si>
  <si>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</si>
  <si>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</si>
  <si>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</si>
  <si>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</si>
  <si>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</si>
  <si>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</si>
  <si>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</si>
  <si>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</si>
  <si>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</si>
  <si>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</si>
  <si>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</si>
  <si>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</si>
  <si>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</si>
  <si>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</si>
  <si>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</si>
  <si>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</si>
  <si>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</si>
  <si>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</si>
  <si>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</si>
  <si>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</si>
  <si>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</si>
  <si>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</si>
  <si>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</si>
  <si>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</si>
  <si>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</si>
  <si>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</si>
  <si>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</si>
  <si>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</si>
  <si>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</si>
  <si>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</si>
  <si>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</si>
  <si>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</si>
  <si>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</si>
  <si>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</si>
  <si>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</si>
  <si>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</si>
  <si>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</si>
  <si>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</si>
  <si>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</si>
  <si>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</si>
  <si>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</si>
  <si>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</si>
  <si>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</si>
  <si>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</si>
  <si>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</si>
  <si>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</si>
  <si>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</si>
  <si>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</si>
  <si>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</si>
  <si>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</si>
  <si>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</si>
  <si>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</si>
  <si>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</si>
  <si>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</si>
  <si>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</si>
  <si>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</si>
  <si>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</si>
  <si>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</si>
  <si>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</si>
  <si>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</si>
  <si>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</si>
  <si>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</si>
  <si>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</si>
  <si>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</si>
  <si>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</si>
  <si>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</si>
  <si>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</si>
  <si>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</si>
  <si>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</si>
  <si>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</si>
  <si>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</si>
  <si>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</si>
  <si>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</si>
  <si>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</si>
  <si>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</si>
  <si>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</si>
  <si>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</si>
  <si>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</si>
  <si>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</si>
  <si>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</si>
  <si>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</si>
  <si>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</si>
  <si>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</si>
  <si>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</si>
  <si>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</si>
  <si>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</si>
  <si>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</si>
  <si>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</si>
  <si>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</si>
  <si>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</si>
  <si>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</si>
  <si>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</si>
  <si>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</si>
  <si>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</si>
  <si>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</si>
  <si>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</si>
  <si>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</si>
  <si>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</si>
  <si>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</si>
  <si>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</si>
  <si>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</si>
  <si>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</si>
  <si>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</si>
  <si>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</si>
  <si>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</si>
  <si>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</si>
  <si>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</si>
  <si>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</si>
  <si>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</si>
  <si>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</si>
  <si>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</si>
  <si>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</si>
  <si>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</si>
  <si>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</si>
  <si>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</si>
  <si>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</si>
  <si>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</si>
  <si>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</si>
  <si>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</si>
  <si>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</si>
  <si>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</si>
  <si>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</si>
  <si>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</si>
  <si>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</si>
  <si>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</si>
  <si>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</si>
  <si>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</si>
  <si>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</si>
  <si>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</si>
  <si>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</si>
  <si>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</si>
  <si>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</si>
  <si>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</si>
  <si>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</si>
  <si>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</si>
  <si>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</si>
  <si>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</si>
  <si>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</si>
  <si>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</si>
  <si>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</si>
  <si>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</si>
  <si>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</si>
  <si>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</si>
  <si>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</si>
  <si>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</si>
  <si>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</si>
  <si>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</si>
  <si>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</si>
  <si>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</si>
  <si>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</si>
  <si>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</si>
  <si>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</si>
  <si>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</si>
  <si>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</si>
  <si>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</si>
  <si>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</si>
  <si>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</si>
  <si>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</si>
  <si>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</si>
  <si>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</si>
  <si>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</si>
  <si>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</si>
  <si>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</si>
  <si>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</si>
  <si>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</si>
  <si>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</si>
  <si>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</si>
  <si>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</si>
  <si>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</si>
  <si>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</si>
  <si>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</si>
  <si>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</si>
  <si>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</si>
  <si>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</si>
  <si>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</si>
  <si>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</si>
  <si>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</si>
  <si>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</si>
  <si>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</si>
  <si>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</si>
  <si>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</si>
  <si>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</si>
  <si>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</si>
  <si>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</si>
  <si>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</si>
  <si>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</si>
  <si>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</si>
  <si>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</si>
  <si>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</si>
  <si>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</si>
  <si>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</si>
  <si>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</si>
  <si>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</si>
  <si>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</si>
  <si>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</si>
  <si>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</si>
  <si>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</si>
  <si>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</si>
  <si>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</si>
  <si>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</si>
  <si>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</si>
  <si>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</si>
  <si>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</si>
  <si>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</si>
  <si>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</si>
  <si>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</si>
  <si>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</si>
  <si>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</si>
  <si>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</si>
  <si>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</si>
  <si>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</si>
  <si>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</si>
  <si>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</si>
  <si>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</si>
  <si>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</si>
  <si>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</si>
  <si>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</si>
  <si>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</si>
  <si>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</si>
  <si>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</si>
  <si>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</si>
  <si>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</si>
  <si>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</si>
  <si>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</si>
  <si>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</si>
  <si>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</si>
  <si>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</si>
  <si>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</si>
  <si>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</si>
  <si>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</si>
  <si>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</si>
  <si>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</si>
  <si>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</si>
  <si>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</si>
  <si>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</si>
  <si>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</si>
  <si>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</si>
  <si>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</si>
  <si>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</si>
  <si>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</si>
  <si>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</si>
  <si>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</si>
  <si>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</si>
  <si>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</si>
  <si>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</si>
  <si>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</si>
  <si>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</si>
  <si>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</si>
  <si>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</si>
  <si>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</si>
  <si>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</si>
  <si>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</si>
  <si>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</si>
  <si>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</si>
  <si>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</si>
  <si>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</si>
  <si>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</si>
  <si>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</si>
  <si>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</si>
  <si>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</si>
  <si>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</si>
  <si>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</si>
  <si>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</si>
  <si>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</si>
  <si>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</si>
  <si>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</si>
  <si>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</si>
  <si>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</si>
  <si>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</si>
  <si>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</si>
  <si>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</si>
  <si>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</si>
  <si>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</si>
  <si>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</si>
  <si>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</si>
  <si>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</si>
  <si>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</si>
  <si>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</si>
  <si>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</si>
  <si>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</si>
  <si>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</si>
  <si>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</si>
  <si>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</si>
  <si>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</si>
  <si>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</si>
  <si>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</si>
  <si>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</si>
  <si>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</si>
  <si>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</si>
  <si>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</si>
  <si>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</si>
  <si>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</si>
  <si>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</si>
  <si>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</si>
  <si>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</si>
  <si>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</si>
  <si>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</si>
  <si>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</si>
  <si>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</si>
  <si>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</si>
  <si>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</si>
  <si>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</si>
  <si>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</si>
  <si>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</si>
  <si>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</si>
  <si>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</si>
  <si>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</si>
  <si>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</si>
  <si>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</si>
  <si>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</si>
  <si>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</si>
  <si>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</si>
  <si>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</si>
  <si>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</si>
  <si>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</si>
  <si>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</si>
  <si>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</si>
  <si>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</si>
  <si>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</si>
  <si>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</si>
  <si>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</si>
  <si>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</si>
  <si>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</si>
  <si>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</si>
  <si>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</si>
  <si>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</si>
  <si>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</si>
  <si>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</si>
  <si>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</si>
  <si>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</si>
  <si>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</si>
  <si>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</si>
  <si>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</si>
  <si>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</si>
  <si>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</si>
  <si>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</si>
  <si>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</si>
  <si>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</si>
  <si>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</si>
  <si>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</si>
  <si>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</si>
  <si>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</si>
  <si>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</si>
  <si>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</si>
  <si>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</si>
  <si>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</si>
  <si>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</si>
  <si>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</si>
  <si>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</si>
  <si>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</si>
  <si>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</si>
  <si>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</si>
  <si>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</si>
  <si>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</si>
  <si>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</si>
  <si>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</si>
  <si>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</si>
  <si>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</si>
  <si>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</si>
  <si>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</si>
  <si>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</si>
  <si>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</si>
  <si>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</si>
  <si>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</si>
  <si>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</si>
  <si>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</si>
  <si>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</si>
  <si>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</si>
  <si>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</si>
  <si>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</si>
  <si>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</si>
  <si>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</si>
  <si>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</si>
  <si>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</si>
  <si>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</si>
  <si>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</si>
  <si>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</si>
  <si>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</si>
  <si>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</si>
  <si>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</si>
  <si>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</si>
  <si>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</si>
  <si>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</si>
  <si>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</si>
  <si>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</si>
  <si>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</si>
  <si>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</si>
  <si>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</si>
  <si>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</si>
  <si>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</si>
  <si>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</si>
  <si>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</si>
  <si>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</si>
  <si>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</si>
  <si>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</si>
  <si>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</si>
  <si>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</si>
  <si>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</si>
  <si>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</si>
  <si>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</si>
  <si>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</si>
  <si>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</si>
  <si>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</si>
  <si>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</si>
  <si>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</si>
  <si>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</si>
  <si>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</si>
  <si>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</si>
  <si>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</si>
  <si>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</si>
  <si>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</si>
  <si>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</si>
  <si>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</si>
  <si>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</si>
  <si>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</si>
  <si>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</si>
  <si>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</si>
  <si>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</si>
  <si>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</si>
  <si>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</si>
  <si>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</si>
  <si>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</si>
  <si>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</si>
  <si>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</si>
  <si>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</si>
  <si>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</si>
  <si>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</si>
  <si>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</si>
  <si>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</si>
  <si>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</si>
  <si>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</si>
  <si>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</si>
  <si>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</si>
  <si>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</si>
  <si>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</si>
  <si>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</si>
  <si>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</si>
  <si>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</si>
  <si>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</si>
  <si>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</si>
  <si>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</si>
  <si>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</si>
  <si>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</si>
  <si>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</si>
  <si>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</si>
  <si>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</si>
  <si>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</si>
  <si>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</si>
  <si>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</si>
  <si>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</si>
  <si>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</si>
  <si>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</si>
  <si>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</si>
  <si>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</si>
  <si>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</si>
  <si>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</si>
  <si>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</si>
  <si>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</si>
  <si>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</si>
  <si>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</si>
  <si>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</si>
  <si>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</si>
  <si>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</si>
  <si>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</si>
  <si>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</si>
  <si>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</si>
  <si>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</si>
  <si>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</si>
  <si>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</si>
  <si>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</si>
  <si>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</si>
  <si>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</si>
  <si>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</si>
  <si>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</si>
  <si>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</si>
  <si>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</si>
  <si>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</si>
  <si>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</si>
  <si>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</si>
  <si>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</si>
  <si>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</si>
  <si>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</si>
  <si>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</si>
  <si>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</si>
  <si>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</si>
  <si>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</si>
  <si>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</si>
  <si>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</si>
  <si>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</si>
  <si>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</si>
  <si>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</si>
  <si>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</si>
  <si>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</si>
  <si>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</si>
  <si>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</si>
  <si>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</si>
  <si>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</si>
  <si>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</si>
  <si>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</si>
  <si>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</si>
  <si>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</si>
  <si>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</si>
  <si>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</si>
  <si>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</si>
  <si>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</si>
  <si>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</si>
  <si>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</si>
  <si>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</si>
  <si>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</si>
  <si>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</si>
  <si>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</si>
  <si>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</si>
  <si>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</si>
  <si>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</si>
  <si>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</si>
  <si>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</si>
  <si>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</si>
  <si>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</si>
  <si>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</si>
  <si>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</si>
  <si>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</si>
  <si>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</si>
  <si>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</si>
  <si>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</si>
  <si>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</si>
  <si>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</si>
  <si>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</si>
  <si>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</si>
  <si>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</si>
  <si>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</si>
  <si>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</si>
  <si>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</si>
  <si>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</si>
  <si>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</si>
  <si>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</si>
  <si>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</si>
  <si>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</si>
  <si>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</si>
  <si>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</si>
  <si>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</si>
  <si>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</si>
  <si>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</si>
  <si>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</si>
  <si>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</si>
  <si>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</si>
  <si>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</si>
  <si>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</si>
  <si>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</si>
  <si>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</si>
  <si>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</si>
  <si>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</si>
  <si>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</si>
  <si>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</si>
  <si>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</si>
  <si>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</si>
  <si>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</si>
  <si>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</si>
  <si>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</si>
  <si>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</si>
  <si>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</si>
  <si>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</si>
  <si>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</si>
  <si>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</si>
  <si>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</si>
  <si>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</si>
  <si>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</si>
  <si>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</si>
  <si>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</si>
  <si>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</si>
  <si>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</si>
  <si>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</si>
  <si>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</si>
  <si>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</si>
  <si>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</si>
  <si>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</si>
  <si>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</si>
  <si>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</si>
  <si>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</si>
  <si>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</si>
  <si>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</si>
  <si>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</si>
  <si>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</si>
  <si>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</si>
  <si>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</si>
  <si>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</si>
  <si>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</si>
  <si>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</si>
  <si>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</si>
  <si>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</si>
  <si>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</si>
  <si>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</si>
  <si>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</si>
  <si>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</si>
  <si>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</si>
  <si>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</si>
  <si>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</si>
  <si>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</si>
  <si>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</si>
  <si>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</si>
  <si>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</si>
  <si>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</si>
  <si>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</si>
  <si>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</si>
  <si>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</si>
  <si>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</si>
  <si>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</si>
  <si>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</si>
  <si>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</si>
  <si>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</si>
  <si>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</si>
  <si>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</si>
  <si>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</si>
  <si>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</si>
  <si>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</si>
  <si>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</si>
  <si>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</si>
  <si>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</si>
  <si>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</si>
  <si>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</si>
  <si>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</si>
  <si>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</si>
  <si>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</si>
  <si>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</si>
  <si>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</si>
  <si>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</si>
  <si>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</si>
  <si>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</si>
  <si>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</si>
  <si>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</si>
  <si>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</si>
  <si>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</si>
  <si>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</si>
  <si>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</si>
  <si>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</si>
  <si>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</si>
  <si>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</si>
  <si>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</si>
  <si>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</si>
  <si>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</si>
  <si>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</si>
  <si>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</si>
  <si>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</si>
  <si>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</si>
  <si>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</si>
  <si>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</si>
  <si>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</si>
  <si>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</si>
  <si>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</si>
  <si>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</si>
  <si>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</si>
  <si>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</si>
  <si>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</si>
  <si>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</si>
  <si>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</si>
  <si>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</si>
  <si>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</si>
  <si>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</si>
  <si>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</si>
  <si>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</si>
  <si>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</si>
  <si>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</si>
  <si>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</si>
  <si>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</si>
  <si>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</si>
  <si>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</si>
  <si>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</si>
  <si>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</si>
  <si>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</si>
  <si>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</si>
  <si>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</si>
  <si>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</si>
  <si>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</si>
  <si>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</si>
  <si>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</si>
  <si>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</si>
  <si>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</si>
  <si>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</si>
  <si>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</si>
  <si>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</si>
  <si>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</si>
  <si>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</si>
  <si>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</si>
  <si>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</si>
  <si>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</si>
  <si>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</si>
  <si>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</si>
  <si>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</si>
  <si>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</si>
  <si>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</si>
  <si>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</si>
  <si>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</si>
  <si>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</si>
  <si>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</si>
  <si>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</si>
  <si>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</si>
  <si>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</si>
  <si>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</si>
  <si>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</si>
  <si>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</si>
  <si>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</si>
  <si>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</si>
  <si>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</si>
  <si>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</si>
  <si>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</si>
  <si>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</si>
  <si>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</si>
  <si>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</si>
  <si>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</si>
  <si>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</si>
  <si>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</si>
  <si>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</si>
  <si>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</si>
  <si>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</si>
  <si>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</si>
  <si>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</si>
  <si>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</si>
  <si>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</si>
  <si>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</si>
  <si>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</si>
  <si>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</si>
  <si>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</si>
  <si>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</si>
  <si>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</si>
  <si>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</si>
  <si>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</si>
  <si>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</si>
  <si>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</si>
  <si>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</si>
  <si>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</si>
  <si>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</si>
  <si>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</si>
  <si>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</si>
  <si>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</si>
  <si>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</si>
  <si>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</si>
  <si>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</si>
  <si>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</si>
  <si>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</si>
  <si>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</si>
  <si>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</si>
  <si>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</si>
  <si>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</si>
  <si>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</si>
  <si>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</si>
  <si>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</si>
  <si>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</si>
  <si>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</si>
  <si>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</si>
  <si>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</si>
  <si>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</si>
  <si>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</si>
  <si>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</si>
  <si>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</si>
  <si>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</si>
  <si>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</si>
  <si>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</si>
  <si>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</si>
  <si>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</si>
  <si>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</si>
  <si>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</si>
  <si>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</si>
  <si>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</si>
  <si>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</si>
  <si>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</si>
  <si>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</si>
  <si>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</si>
  <si>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</si>
  <si>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</si>
  <si>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</si>
  <si>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</si>
  <si>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</si>
  <si>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</si>
  <si>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</si>
  <si>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</si>
  <si>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</si>
  <si>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</si>
  <si>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</si>
  <si>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</si>
  <si>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</si>
  <si>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</si>
  <si>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</si>
  <si>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</si>
  <si>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</si>
  <si>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</si>
  <si>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</si>
  <si>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</si>
  <si>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</si>
  <si>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</si>
  <si>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</si>
  <si>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</si>
  <si>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</si>
  <si>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</si>
  <si>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</si>
  <si>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</si>
  <si>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</si>
  <si>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</si>
  <si>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</si>
  <si>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</si>
  <si>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</si>
  <si>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</si>
  <si>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</si>
  <si>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</si>
  <si>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</si>
  <si>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</si>
  <si>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</si>
  <si>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</si>
  <si>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</si>
  <si>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</si>
  <si>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</si>
  <si>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</si>
  <si>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</si>
  <si>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</si>
  <si>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</si>
  <si>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</si>
  <si>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</si>
  <si>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</si>
  <si>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</si>
  <si>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</si>
  <si>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</si>
  <si>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</si>
  <si>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</si>
  <si>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</si>
  <si>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</si>
  <si>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</si>
  <si>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</si>
  <si>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</si>
  <si>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</si>
  <si>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</si>
  <si>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</si>
  <si>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</si>
  <si>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</si>
  <si>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</si>
  <si>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</si>
  <si>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</si>
  <si>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</si>
  <si>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</si>
  <si>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</si>
  <si>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</si>
  <si>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</si>
  <si>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</si>
  <si>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</si>
  <si>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</si>
  <si>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</si>
  <si>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</si>
  <si>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</si>
  <si>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</si>
  <si>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</si>
  <si>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</si>
  <si>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</si>
  <si>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</si>
  <si>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</si>
  <si>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</si>
  <si>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</si>
  <si>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</si>
  <si>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</si>
  <si>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</si>
  <si>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</si>
  <si>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</si>
  <si>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</si>
  <si>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</si>
  <si>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</si>
  <si>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</si>
  <si>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</si>
  <si>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</si>
  <si>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</si>
  <si>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</si>
  <si>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</si>
  <si>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</si>
  <si>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</si>
  <si>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</si>
  <si>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</si>
  <si>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</si>
  <si>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</si>
  <si>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</si>
  <si>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</si>
  <si>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</si>
  <si>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</si>
  <si>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</si>
  <si>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</si>
  <si>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</si>
  <si>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</si>
  <si>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</si>
  <si>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</si>
  <si>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</si>
  <si>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</si>
  <si>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</si>
  <si>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</si>
  <si>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</si>
  <si>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</si>
  <si>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</si>
  <si>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</si>
  <si>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</si>
  <si>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</si>
  <si>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</si>
  <si>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</si>
  <si>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</si>
  <si>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</si>
  <si>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</si>
  <si>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</si>
  <si>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</si>
  <si>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</si>
  <si>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</si>
  <si>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</si>
  <si>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</si>
  <si>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</si>
  <si>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</si>
  <si>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</si>
  <si>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</si>
  <si>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</si>
  <si>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</si>
  <si>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</si>
  <si>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</si>
  <si>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</si>
  <si>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</si>
  <si>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</si>
  <si>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</si>
  <si>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</si>
  <si>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</si>
  <si>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</si>
  <si>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</si>
  <si>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</si>
  <si>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</si>
  <si>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</si>
  <si>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</si>
  <si>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</si>
  <si>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</si>
  <si>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</si>
  <si>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</si>
  <si>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</si>
  <si>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</si>
  <si>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</si>
  <si>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</si>
  <si>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</si>
  <si>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</si>
  <si>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</si>
  <si>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</si>
  <si>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</si>
  <si>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</si>
  <si>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</si>
  <si>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</si>
  <si>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</si>
  <si>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</si>
  <si>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</si>
  <si>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</si>
  <si>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</si>
  <si>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</si>
  <si>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</si>
  <si>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</si>
  <si>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</si>
  <si>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</si>
  <si>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</si>
  <si>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</si>
  <si>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</si>
  <si>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</si>
  <si>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</si>
  <si>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</si>
  <si>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</si>
  <si>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</si>
  <si>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</si>
  <si>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</si>
  <si>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</si>
  <si>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</si>
  <si>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</si>
  <si>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</si>
  <si>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</si>
  <si>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</si>
  <si>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</si>
  <si>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</si>
  <si>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</si>
  <si>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</si>
  <si>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</si>
  <si>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</si>
  <si>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</si>
  <si>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</si>
  <si>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</si>
  <si>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</si>
  <si>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</si>
  <si>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</si>
  <si>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</si>
  <si>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</si>
  <si>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</si>
  <si>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</si>
  <si>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</si>
  <si>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</si>
  <si>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</si>
  <si>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</si>
  <si>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</si>
  <si>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</si>
  <si>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</si>
  <si>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</si>
  <si>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</si>
  <si>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</si>
  <si>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</si>
  <si>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</si>
  <si>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</si>
  <si>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</si>
  <si>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</si>
  <si>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</si>
  <si>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</si>
  <si>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</si>
  <si>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</si>
  <si>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</si>
  <si>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</si>
  <si>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</si>
  <si>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</si>
  <si>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</si>
  <si>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</si>
  <si>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</si>
  <si>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</si>
  <si>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</si>
  <si>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</si>
  <si>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</si>
  <si>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</si>
  <si>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</si>
  <si>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</si>
  <si>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</si>
  <si>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</si>
  <si>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</si>
  <si>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</si>
  <si>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</si>
  <si>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</si>
  <si>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</si>
  <si>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</si>
  <si>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</si>
  <si>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</si>
  <si>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</si>
  <si>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</si>
  <si>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</si>
  <si>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</si>
  <si>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</si>
  <si>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</si>
  <si>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</si>
  <si>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</si>
  <si>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</si>
  <si>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</si>
  <si>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</si>
  <si>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</si>
  <si>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</si>
  <si>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</si>
  <si>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</si>
  <si>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</si>
  <si>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</si>
  <si>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</si>
  <si>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</si>
  <si>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</si>
  <si>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</si>
  <si>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</si>
  <si>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</si>
  <si>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</si>
  <si>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</si>
  <si>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</si>
  <si>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</si>
  <si>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</si>
  <si>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</si>
  <si>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</si>
  <si>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</si>
  <si>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</si>
  <si>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</si>
  <si>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</si>
  <si>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</si>
  <si>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</si>
  <si>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</si>
  <si>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</si>
  <si>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</si>
  <si>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</si>
  <si>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</si>
  <si>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</si>
  <si>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</si>
  <si>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</si>
  <si>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</si>
  <si>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</si>
  <si>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</si>
  <si>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</si>
  <si>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</si>
  <si>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</si>
  <si>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</si>
  <si>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</si>
  <si>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</si>
  <si>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</si>
  <si>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</si>
  <si>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</si>
  <si>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</si>
  <si>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</si>
  <si>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</si>
  <si>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</si>
  <si>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</si>
  <si>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</si>
  <si>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</si>
  <si>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</si>
  <si>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</si>
  <si>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</si>
  <si>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</si>
  <si>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</si>
  <si>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</si>
  <si>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</si>
  <si>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</si>
  <si>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</si>
  <si>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</si>
  <si>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</si>
  <si>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</si>
  <si>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</si>
  <si>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</si>
  <si>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</si>
  <si>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</si>
  <si>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</si>
  <si>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</si>
  <si>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</si>
  <si>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</si>
  <si>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</si>
  <si>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</si>
  <si>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</si>
  <si>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</si>
  <si>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</si>
  <si>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</si>
  <si>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</si>
  <si>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</si>
  <si>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</si>
  <si>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</si>
  <si>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</si>
  <si>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</si>
  <si>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</si>
  <si>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</si>
  <si>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</si>
  <si>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</si>
  <si>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</si>
  <si>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</si>
  <si>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</si>
  <si>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</si>
  <si>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</si>
  <si>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</si>
  <si>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</si>
  <si>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</si>
  <si>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</si>
  <si>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</si>
  <si>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</si>
  <si>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</si>
  <si>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</si>
  <si>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</si>
  <si>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</si>
  <si>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</si>
  <si>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</si>
  <si>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</si>
  <si>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</si>
  <si>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</si>
  <si>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</si>
  <si>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</si>
  <si>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</si>
  <si>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</si>
  <si>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</si>
  <si>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</si>
  <si>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</si>
  <si>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</si>
  <si>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</si>
  <si>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</si>
  <si>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</si>
  <si>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</si>
  <si>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</si>
  <si>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</si>
  <si>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</si>
  <si>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</si>
  <si>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</si>
  <si>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</si>
  <si>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</si>
  <si>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</si>
  <si>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</si>
  <si>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</si>
  <si>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</si>
  <si>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</si>
  <si>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</si>
  <si>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</si>
  <si>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</si>
  <si>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</si>
  <si>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</si>
  <si>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</si>
  <si>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</si>
  <si>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</si>
  <si>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</si>
  <si>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</si>
  <si>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</si>
  <si>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</si>
  <si>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</si>
  <si>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</si>
  <si>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</si>
  <si>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</si>
  <si>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</si>
  <si>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</si>
  <si>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</si>
  <si>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</si>
  <si>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</si>
  <si>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</si>
  <si>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</si>
  <si>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</si>
  <si>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</si>
  <si>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</si>
  <si>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</si>
  <si>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</si>
  <si>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</si>
  <si>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</si>
  <si>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</si>
  <si>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</si>
  <si>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</si>
  <si>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</si>
  <si>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</si>
  <si>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</si>
  <si>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</si>
  <si>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</si>
  <si>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</si>
  <si>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</si>
  <si>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</si>
  <si>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</si>
  <si>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</si>
  <si>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</si>
  <si>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</si>
  <si>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</si>
  <si>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</si>
  <si>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</si>
  <si>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</si>
  <si>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</si>
  <si>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</si>
  <si>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</si>
  <si>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</si>
  <si>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</si>
  <si>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</si>
  <si>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</si>
  <si>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</si>
  <si>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</si>
  <si>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</si>
  <si>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</si>
  <si>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</si>
  <si>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</si>
  <si>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</si>
  <si>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</si>
  <si>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</si>
  <si>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</si>
  <si>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</si>
  <si>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</si>
  <si>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</si>
  <si>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</si>
  <si>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</si>
  <si>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</si>
  <si>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</si>
  <si>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</si>
  <si>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</si>
  <si>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</si>
  <si>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</si>
  <si>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</si>
  <si>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</si>
  <si>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</si>
  <si>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</si>
  <si>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</si>
  <si>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</si>
  <si>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</si>
  <si>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</si>
  <si>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</si>
  <si>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</si>
  <si>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</si>
  <si>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</si>
  <si>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</si>
  <si>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</si>
  <si>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</si>
  <si>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</si>
  <si>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</si>
  <si>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</si>
  <si>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</si>
  <si>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</si>
  <si>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</si>
  <si>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</si>
  <si>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</si>
  <si>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</si>
  <si>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</si>
  <si>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</si>
  <si>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</si>
  <si>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</si>
  <si>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</si>
  <si>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</si>
  <si>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</si>
  <si>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</si>
  <si>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</si>
  <si>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</si>
  <si>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</si>
  <si>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</si>
  <si>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</si>
  <si>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</si>
  <si>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</si>
  <si>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</si>
  <si>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</si>
  <si>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</si>
  <si>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</si>
  <si>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</si>
  <si>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</si>
  <si>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</si>
  <si>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</si>
  <si>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</si>
  <si>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</si>
  <si>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</si>
  <si>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</si>
  <si>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</si>
  <si>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</si>
  <si>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</si>
  <si>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</si>
  <si>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</si>
  <si>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</si>
  <si>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</si>
  <si>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</si>
  <si>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</si>
  <si>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</si>
  <si>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</si>
  <si>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</si>
  <si>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</si>
  <si>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</si>
  <si>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</si>
  <si>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</si>
  <si>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</si>
  <si>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</si>
  <si>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</si>
  <si>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</si>
  <si>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</si>
  <si>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</si>
  <si>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</si>
  <si>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</si>
  <si>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</si>
  <si>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</si>
  <si>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</si>
  <si>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</si>
  <si>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</si>
  <si>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</si>
  <si>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</si>
  <si>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</si>
  <si>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</si>
  <si>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</si>
  <si>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</si>
  <si>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</si>
  <si>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</si>
  <si>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</si>
  <si>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</si>
  <si>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</si>
  <si>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</si>
  <si>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</si>
  <si>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</si>
  <si>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</si>
  <si>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</si>
  <si>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</si>
  <si>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</si>
  <si>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</si>
  <si>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</si>
  <si>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</si>
  <si>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</si>
  <si>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</si>
  <si>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</si>
  <si>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</si>
  <si>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</si>
  <si>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</si>
  <si>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</si>
  <si>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</si>
  <si>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</si>
  <si>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</si>
  <si>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</si>
  <si>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</si>
  <si>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</si>
  <si>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</si>
  <si>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</si>
  <si>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</si>
  <si>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</si>
  <si>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</si>
  <si>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</si>
  <si>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</si>
  <si>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</si>
  <si>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</si>
  <si>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</si>
  <si>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</si>
  <si>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</si>
  <si>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</si>
  <si>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</si>
  <si>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</si>
  <si>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</si>
  <si>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</si>
  <si>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</si>
  <si>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</si>
  <si>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</si>
  <si>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</si>
  <si>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</si>
  <si>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</si>
  <si>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</si>
  <si>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</si>
  <si>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</si>
  <si>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</si>
  <si>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</si>
  <si>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</si>
  <si>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</si>
  <si>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</si>
  <si>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</si>
  <si>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</si>
  <si>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</si>
  <si>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</si>
  <si>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</si>
  <si>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</si>
  <si>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</si>
  <si>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</si>
  <si>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</si>
  <si>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</si>
  <si>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</si>
  <si>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</si>
  <si>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</si>
  <si>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</si>
  <si>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</si>
  <si>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</si>
  <si>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</si>
  <si>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</si>
  <si>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</si>
  <si>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</si>
  <si>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</si>
  <si>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</si>
  <si>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</si>
  <si>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</si>
  <si>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</si>
  <si>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</si>
  <si>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</si>
  <si>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</si>
  <si>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</si>
  <si>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</si>
  <si>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</si>
  <si>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</si>
  <si>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</si>
  <si>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</si>
  <si>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</si>
  <si>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</si>
  <si>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</si>
  <si>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</si>
  <si>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</si>
  <si>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</si>
  <si>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</si>
  <si>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</si>
  <si>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</si>
  <si>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</si>
  <si>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</si>
  <si>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</si>
  <si>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</si>
  <si>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</si>
  <si>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</si>
  <si>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</si>
  <si>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</si>
  <si>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</si>
  <si>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</si>
  <si>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</si>
  <si>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</si>
  <si>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</si>
  <si>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</si>
  <si>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</si>
  <si>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</si>
  <si>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</si>
  <si>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</si>
  <si>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</si>
  <si>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</si>
  <si>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</si>
  <si>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</si>
  <si>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</si>
  <si>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</si>
  <si>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</si>
  <si>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</si>
  <si>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</si>
  <si>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</si>
  <si>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</si>
  <si>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</si>
  <si>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</si>
  <si>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</si>
  <si>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</si>
  <si>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</si>
  <si>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</si>
  <si>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</si>
  <si>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</si>
  <si>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</si>
  <si>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</si>
  <si>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</si>
  <si>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</si>
  <si>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</si>
  <si>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</si>
  <si>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</si>
  <si>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</si>
  <si>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</si>
  <si>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</si>
  <si>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</si>
  <si>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</si>
  <si>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</si>
  <si>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</si>
  <si>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</si>
  <si>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</si>
  <si>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</si>
  <si>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</si>
  <si>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</si>
  <si>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</si>
  <si>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</si>
  <si>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</si>
  <si>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</si>
  <si>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</si>
  <si>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</si>
  <si>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</si>
  <si>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</si>
  <si>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</si>
  <si>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</si>
  <si>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</si>
  <si>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</si>
  <si>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</si>
  <si>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</si>
  <si>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</si>
  <si>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</si>
  <si>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</si>
  <si>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</si>
  <si>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</si>
  <si>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</si>
  <si>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</si>
  <si>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</si>
  <si>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</si>
  <si>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</si>
  <si>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</si>
  <si>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</si>
  <si>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</si>
  <si>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</si>
  <si>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</si>
  <si>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</si>
  <si>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</si>
  <si>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</si>
  <si>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</si>
  <si>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</si>
  <si>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</si>
  <si>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</si>
  <si>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</si>
  <si>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</si>
  <si>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</si>
  <si>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</si>
  <si>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</si>
  <si>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</si>
  <si>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</si>
  <si>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</si>
  <si>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</si>
  <si>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</si>
  <si>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</si>
  <si>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</si>
  <si>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</si>
  <si>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</si>
  <si>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</si>
  <si>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</si>
  <si>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</si>
  <si>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</si>
  <si>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</si>
  <si>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</si>
  <si>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</si>
  <si>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</si>
  <si>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</si>
  <si>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</si>
  <si>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</si>
  <si>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</si>
  <si>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</si>
  <si>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</si>
  <si>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</si>
  <si>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</si>
  <si>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</si>
  <si>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</si>
  <si>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</si>
  <si>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</si>
  <si>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</si>
  <si>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</si>
  <si>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</si>
  <si>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</si>
  <si>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</si>
  <si>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</si>
  <si>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</si>
  <si>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</si>
  <si>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</si>
  <si>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</si>
  <si>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</si>
  <si>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</si>
  <si>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</si>
  <si>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</si>
  <si>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</si>
  <si>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</si>
  <si>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</si>
  <si>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</si>
  <si>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</si>
  <si>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</si>
  <si>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</si>
  <si>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</si>
  <si>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</si>
  <si>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</si>
  <si>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</si>
  <si>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</si>
  <si>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</si>
  <si>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</si>
  <si>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</si>
  <si>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</si>
  <si>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</si>
  <si>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</si>
  <si>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</si>
  <si>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</si>
  <si>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</si>
  <si>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</si>
  <si>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</si>
  <si>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</si>
  <si>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</si>
  <si>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</si>
  <si>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</si>
  <si>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</si>
  <si>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</si>
  <si>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</si>
  <si>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</si>
  <si>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</si>
  <si>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</si>
  <si>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</si>
  <si>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</si>
  <si>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</si>
  <si>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</si>
  <si>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</si>
  <si>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</si>
  <si>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</si>
  <si>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</si>
  <si>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</si>
  <si>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</si>
  <si>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</si>
  <si>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</si>
  <si>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</si>
  <si>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</si>
  <si>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</si>
  <si>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</si>
  <si>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</si>
  <si>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</si>
  <si>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</si>
  <si>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</si>
  <si>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</si>
  <si>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</si>
  <si>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</si>
  <si>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</si>
  <si>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</si>
  <si>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</si>
  <si>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</si>
  <si>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</si>
  <si>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</si>
  <si>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</si>
  <si>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</si>
  <si>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</si>
  <si>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</si>
  <si>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</si>
  <si>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</si>
  <si>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</si>
  <si>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</si>
  <si>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</si>
  <si>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</si>
  <si>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</si>
  <si>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</si>
  <si>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</si>
  <si>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</si>
  <si>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</si>
  <si>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</si>
  <si>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</si>
  <si>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</si>
  <si>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</si>
  <si>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</si>
  <si>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</si>
  <si>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</si>
  <si>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</si>
  <si>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</si>
  <si>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</si>
  <si>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</si>
  <si>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</si>
  <si>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</si>
  <si>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</si>
  <si>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</si>
  <si>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</si>
  <si>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</si>
  <si>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</si>
  <si>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</si>
  <si>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</si>
  <si>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</si>
  <si>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</si>
  <si>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</si>
  <si>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</si>
  <si>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</si>
  <si>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</si>
  <si>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</si>
  <si>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</si>
  <si>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</si>
  <si>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</si>
  <si>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</si>
  <si>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</si>
  <si>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</si>
  <si>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</si>
  <si>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</si>
  <si>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</si>
  <si>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</si>
  <si>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</si>
  <si>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</si>
  <si>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</si>
  <si>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</si>
  <si>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</si>
  <si>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</si>
  <si>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</si>
  <si>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</si>
  <si>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</si>
  <si>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</si>
  <si>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</si>
  <si>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</si>
  <si>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</si>
  <si>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</si>
  <si>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</si>
  <si>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</si>
  <si>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</si>
  <si>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</si>
  <si>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</si>
  <si>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</si>
  <si>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</si>
  <si>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</si>
  <si>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</si>
  <si>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</si>
  <si>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</si>
  <si>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</si>
  <si>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</si>
  <si>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</si>
  <si>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</si>
  <si>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</si>
  <si>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</si>
  <si>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</si>
  <si>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</si>
  <si>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</si>
  <si>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</si>
  <si>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</si>
  <si>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</si>
  <si>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</si>
  <si>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</si>
  <si>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</si>
  <si>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</si>
  <si>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</si>
  <si>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</si>
  <si>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</si>
  <si>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</si>
  <si>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</si>
  <si>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</si>
  <si>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</si>
  <si>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</si>
  <si>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</si>
  <si>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</si>
  <si>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</si>
  <si>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</si>
  <si>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</si>
  <si>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</si>
  <si>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</si>
  <si>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</si>
  <si>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</si>
  <si>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</si>
  <si>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</si>
  <si>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</si>
  <si>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</si>
  <si>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</si>
  <si>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</si>
  <si>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</si>
  <si>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</si>
  <si>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</si>
  <si>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</si>
  <si>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</si>
  <si>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</si>
  <si>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</si>
  <si>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</si>
  <si>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</si>
  <si>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</si>
  <si>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</si>
  <si>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</si>
  <si>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</si>
  <si>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</si>
  <si>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</si>
  <si>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</si>
  <si>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</si>
  <si>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</si>
  <si>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</si>
  <si>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</si>
  <si>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</si>
  <si>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</si>
  <si>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</si>
  <si>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</si>
  <si>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</si>
  <si>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</si>
  <si>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</si>
  <si>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</si>
  <si>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</si>
  <si>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</si>
  <si>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</si>
  <si>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</si>
  <si>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</si>
  <si>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</si>
  <si>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</si>
  <si>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</si>
  <si>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</si>
  <si>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</si>
  <si>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</si>
  <si>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</si>
  <si>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</si>
  <si>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</si>
  <si>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</si>
  <si>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</si>
  <si>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</si>
  <si>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</si>
  <si>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</si>
  <si>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</si>
  <si>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</si>
  <si>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</si>
  <si>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</si>
  <si>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</si>
  <si>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</si>
  <si>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</si>
  <si>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</si>
  <si>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</si>
  <si>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</si>
  <si>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</si>
  <si>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</si>
  <si>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</si>
  <si>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</si>
  <si>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</si>
  <si>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</si>
  <si>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</si>
  <si>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</si>
  <si>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</si>
  <si>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</si>
  <si>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</si>
  <si>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</si>
  <si>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</si>
  <si>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</si>
  <si>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</si>
  <si>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</si>
  <si>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</si>
  <si>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</si>
  <si>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</si>
  <si>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</si>
  <si>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</si>
  <si>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</si>
  <si>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</si>
  <si>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</si>
  <si>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</si>
  <si>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</si>
  <si>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</si>
  <si>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</si>
  <si>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</si>
  <si>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</si>
  <si>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</si>
  <si>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</si>
  <si>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</si>
  <si>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</si>
  <si>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</si>
  <si>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</si>
  <si>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</si>
  <si>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</si>
  <si>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</si>
  <si>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</si>
  <si>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</si>
  <si>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</si>
  <si>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</si>
  <si>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</si>
  <si>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</si>
  <si>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</si>
  <si>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</si>
  <si>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</si>
  <si>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</si>
  <si>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</si>
  <si>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</si>
  <si>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</si>
  <si>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</si>
  <si>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</si>
  <si>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</si>
  <si>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</si>
  <si>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</si>
  <si>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</si>
  <si>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</si>
  <si>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</si>
  <si>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</si>
  <si>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</si>
  <si>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</si>
  <si>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</si>
  <si>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</si>
  <si>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</si>
  <si>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</si>
  <si>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</si>
  <si>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</si>
  <si>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</si>
  <si>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</si>
  <si>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</si>
  <si>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</si>
  <si>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</si>
  <si>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</si>
  <si>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</si>
  <si>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</si>
  <si>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</si>
  <si>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</si>
  <si>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</si>
  <si>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</si>
  <si>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</si>
  <si>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</si>
  <si>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</si>
  <si>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</si>
  <si>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</si>
  <si>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</si>
  <si>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</si>
  <si>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</si>
  <si>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</si>
  <si>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</si>
  <si>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</si>
  <si>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</si>
  <si>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</si>
  <si>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</si>
  <si>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</si>
  <si>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</si>
  <si>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</si>
  <si>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</si>
  <si>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</si>
  <si>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</si>
  <si>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</si>
  <si>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</si>
  <si>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</si>
  <si>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</si>
  <si>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</si>
  <si>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</si>
  <si>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</si>
  <si>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</si>
  <si>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</si>
  <si>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</si>
  <si>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</si>
  <si>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</si>
  <si>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</si>
  <si>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</si>
  <si>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</si>
  <si>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</si>
  <si>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</si>
  <si>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</si>
  <si>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</si>
  <si>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</si>
  <si>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</si>
  <si>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</si>
  <si>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</si>
  <si>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</si>
  <si>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</si>
  <si>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</si>
  <si>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</si>
  <si>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</si>
  <si>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</si>
  <si>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</si>
  <si>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</si>
  <si>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</si>
  <si>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</si>
  <si>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</si>
  <si>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</si>
  <si>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</si>
  <si>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</si>
  <si>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</si>
  <si>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</si>
  <si>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</si>
  <si>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</si>
  <si>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</si>
  <si>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</si>
  <si>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</si>
  <si>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</si>
  <si>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</si>
  <si>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</si>
  <si>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</si>
  <si>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</si>
  <si>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</si>
  <si>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</si>
  <si>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</si>
  <si>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</si>
  <si>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</si>
  <si>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</si>
  <si>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</si>
  <si>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</si>
  <si>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</si>
  <si>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</si>
  <si>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</si>
  <si>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</si>
  <si>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</si>
  <si>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</si>
  <si>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</si>
  <si>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</si>
  <si>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</si>
  <si>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</si>
  <si>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</si>
  <si>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</si>
  <si>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</si>
  <si>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</si>
  <si>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</si>
  <si>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</si>
  <si>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</si>
  <si>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</si>
  <si>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</si>
  <si>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</si>
  <si>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</si>
  <si>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</si>
  <si>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</si>
  <si>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</si>
  <si>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</si>
  <si>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</si>
  <si>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</si>
  <si>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</si>
  <si>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</si>
  <si>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</si>
  <si>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</si>
  <si>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</si>
  <si>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</si>
  <si>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</si>
  <si>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</si>
  <si>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</si>
  <si>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</si>
  <si>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</si>
  <si>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</si>
  <si>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</si>
  <si>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</si>
  <si>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</si>
  <si>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</si>
  <si>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</si>
  <si>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</si>
  <si>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</si>
  <si>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</si>
  <si>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</si>
  <si>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</si>
  <si>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</si>
  <si>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</si>
  <si>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</si>
  <si>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</si>
  <si>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</si>
  <si>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</si>
  <si>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</si>
  <si>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</si>
  <si>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</si>
  <si>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</si>
  <si>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</si>
  <si>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</si>
  <si>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</si>
  <si>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</si>
  <si>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</si>
  <si>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</si>
  <si>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</si>
  <si>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</si>
  <si>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</si>
  <si>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</si>
  <si>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</si>
  <si>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</si>
  <si>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</si>
  <si>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</si>
  <si>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</si>
  <si>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</si>
  <si>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</si>
  <si>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</si>
  <si>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</si>
  <si>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</si>
  <si>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</si>
  <si>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</si>
  <si>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</si>
  <si>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</si>
  <si>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</si>
  <si>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</si>
  <si>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</si>
  <si>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</si>
  <si>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</si>
  <si>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</si>
  <si>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</si>
  <si>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</si>
  <si>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</si>
  <si>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</si>
  <si>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</si>
  <si>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</si>
  <si>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</si>
  <si>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</si>
  <si>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</si>
  <si>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</si>
  <si>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</si>
  <si>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</si>
  <si>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</si>
  <si>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</si>
  <si>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</si>
  <si>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2021-13-10000253</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</si>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</sst>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206" sqref="D20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3" t="s">
        <v>2654</v>
      </c>
      <c r="D2" s="214"/>
      <c r="E2" s="214"/>
      <c r="F2" s="214"/>
      <c r="G2" s="214"/>
      <c r="H2" s="214"/>
      <c r="I2" s="214"/>
      <c r="J2" s="214"/>
      <c r="K2" s="214"/>
      <c r="L2" s="234" t="s">
        <v>2640</v>
      </c>
      <c r="M2" s="234"/>
      <c r="N2" s="239" t="s">
        <v>2641</v>
      </c>
      <c r="O2" s="240"/>
    </row>
    <row r="3" spans="1:20" ht="33" customHeight="1" x14ac:dyDescent="0.2">
      <c r="A3" s="9"/>
      <c r="B3" s="8"/>
      <c r="C3" s="215"/>
      <c r="D3" s="216"/>
      <c r="E3" s="216"/>
      <c r="F3" s="216"/>
      <c r="G3" s="216"/>
      <c r="H3" s="216"/>
      <c r="I3" s="216"/>
      <c r="J3" s="216"/>
      <c r="K3" s="216"/>
      <c r="L3" s="241" t="s">
        <v>1</v>
      </c>
      <c r="M3" s="241"/>
      <c r="N3" s="241" t="s">
        <v>2642</v>
      </c>
      <c r="O3" s="243"/>
    </row>
    <row r="4" spans="1:20" ht="24.75" customHeight="1" thickBot="1" x14ac:dyDescent="0.25">
      <c r="A4" s="10"/>
      <c r="B4" s="12"/>
      <c r="C4" s="217"/>
      <c r="D4" s="218"/>
      <c r="E4" s="218"/>
      <c r="F4" s="218"/>
      <c r="G4" s="218"/>
      <c r="H4" s="218"/>
      <c r="I4" s="218"/>
      <c r="J4" s="218"/>
      <c r="K4" s="218"/>
      <c r="L4" s="244" t="s">
        <v>0</v>
      </c>
      <c r="M4" s="244"/>
      <c r="N4" s="244"/>
      <c r="O4" s="24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2676</v>
      </c>
      <c r="D15" s="35"/>
      <c r="E15" s="35"/>
      <c r="F15" s="5"/>
      <c r="G15" s="32" t="s">
        <v>1168</v>
      </c>
      <c r="H15" s="103" t="s">
        <v>208</v>
      </c>
      <c r="I15" s="32" t="s">
        <v>2624</v>
      </c>
      <c r="J15" s="108" t="s">
        <v>2626</v>
      </c>
      <c r="L15" s="219" t="s">
        <v>8</v>
      </c>
      <c r="M15" s="219"/>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8" t="s">
        <v>21</v>
      </c>
      <c r="B17" s="199"/>
      <c r="C17" s="199"/>
      <c r="D17" s="199"/>
      <c r="E17" s="199"/>
      <c r="F17" s="199"/>
      <c r="G17" s="199"/>
      <c r="H17" s="198" t="s">
        <v>12</v>
      </c>
      <c r="I17" s="199"/>
      <c r="J17" s="199"/>
      <c r="K17" s="199"/>
      <c r="L17" s="199"/>
      <c r="M17" s="199"/>
      <c r="N17" s="199"/>
      <c r="O17" s="200"/>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8"/>
      <c r="I20" s="144" t="s">
        <v>208</v>
      </c>
      <c r="J20" s="145" t="s">
        <v>251</v>
      </c>
      <c r="K20" s="146">
        <v>4928776090</v>
      </c>
      <c r="L20" s="147"/>
      <c r="M20" s="147">
        <v>44561</v>
      </c>
      <c r="N20" s="130">
        <f>+(M20-L20)/30</f>
        <v>1485.3666666666666</v>
      </c>
      <c r="O20" s="133"/>
      <c r="U20" s="129"/>
      <c r="V20" s="105">
        <f ca="1">NOW()</f>
        <v>44192.692632060185</v>
      </c>
      <c r="W20" s="105">
        <f ca="1">NOW()</f>
        <v>44192.692632060185</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4"/>
      <c r="I37" s="125"/>
      <c r="J37" s="125"/>
      <c r="K37" s="125"/>
      <c r="L37" s="125"/>
      <c r="M37" s="125"/>
      <c r="N37" s="125"/>
      <c r="O37" s="126"/>
    </row>
    <row r="38" spans="1:16" ht="21" customHeight="1" x14ac:dyDescent="0.2">
      <c r="A38" s="9"/>
      <c r="B38" s="233" t="str">
        <f>VLOOKUP(B20,EAS!A2:B1439,2,0)</f>
        <v>FUNDACIÓN PARA EL BIENESTAR Y LA PAZ FUNBIENPAZ</v>
      </c>
      <c r="C38" s="233"/>
      <c r="D38" s="233"/>
      <c r="E38" s="233"/>
      <c r="F38" s="233"/>
      <c r="G38" s="5"/>
      <c r="H38" s="127"/>
      <c r="I38" s="242" t="s">
        <v>7</v>
      </c>
      <c r="J38" s="242"/>
      <c r="K38" s="242"/>
      <c r="L38" s="242"/>
      <c r="M38" s="242"/>
      <c r="N38" s="242"/>
      <c r="O38" s="128"/>
    </row>
    <row r="39" spans="1:16" ht="43" customHeight="1" thickBot="1" x14ac:dyDescent="0.25">
      <c r="A39" s="10"/>
      <c r="B39" s="11"/>
      <c r="C39" s="11"/>
      <c r="D39" s="11"/>
      <c r="E39" s="11"/>
      <c r="F39" s="11"/>
      <c r="G39" s="11"/>
      <c r="H39" s="10"/>
      <c r="I39" s="228" t="s">
        <v>2718</v>
      </c>
      <c r="J39" s="228"/>
      <c r="K39" s="228"/>
      <c r="L39" s="228"/>
      <c r="M39" s="228"/>
      <c r="N39" s="228"/>
      <c r="O39" s="12"/>
    </row>
    <row r="40" spans="1:16" ht="16" thickBot="1" x14ac:dyDescent="0.25"/>
    <row r="41" spans="1:16" s="19" customFormat="1" ht="31.5" customHeight="1" thickBot="1" x14ac:dyDescent="0.25">
      <c r="A41" s="198" t="s">
        <v>3</v>
      </c>
      <c r="B41" s="199"/>
      <c r="C41" s="199"/>
      <c r="D41" s="199"/>
      <c r="E41" s="199"/>
      <c r="F41" s="199"/>
      <c r="G41" s="199"/>
      <c r="H41" s="199"/>
      <c r="I41" s="199"/>
      <c r="J41" s="199"/>
      <c r="K41" s="199"/>
      <c r="L41" s="199"/>
      <c r="M41" s="199"/>
      <c r="N41" s="199"/>
      <c r="O41" s="200"/>
      <c r="P41" s="76"/>
    </row>
    <row r="42" spans="1:16" ht="8.25" customHeight="1" thickBot="1" x14ac:dyDescent="0.25"/>
    <row r="43" spans="1:16" s="19" customFormat="1" ht="31.5" customHeight="1" thickBot="1" x14ac:dyDescent="0.25">
      <c r="A43" s="177" t="s">
        <v>4</v>
      </c>
      <c r="B43" s="178"/>
      <c r="C43" s="178"/>
      <c r="D43" s="178"/>
      <c r="E43" s="178"/>
      <c r="F43" s="178"/>
      <c r="G43" s="178"/>
      <c r="H43" s="178"/>
      <c r="I43" s="178"/>
      <c r="J43" s="178"/>
      <c r="K43" s="178"/>
      <c r="L43" s="178"/>
      <c r="M43" s="178"/>
      <c r="N43" s="178"/>
      <c r="O43" s="179"/>
      <c r="P43" s="76"/>
    </row>
    <row r="44" spans="1:16" ht="15" customHeight="1" x14ac:dyDescent="0.2">
      <c r="A44" s="180" t="s">
        <v>2655</v>
      </c>
      <c r="B44" s="181"/>
      <c r="C44" s="181"/>
      <c r="D44" s="181"/>
      <c r="E44" s="181"/>
      <c r="F44" s="181"/>
      <c r="G44" s="181"/>
      <c r="H44" s="181"/>
      <c r="I44" s="181"/>
      <c r="J44" s="181"/>
      <c r="K44" s="181"/>
      <c r="L44" s="181"/>
      <c r="M44" s="181"/>
      <c r="N44" s="181"/>
      <c r="O44" s="182"/>
    </row>
    <row r="45" spans="1:16" x14ac:dyDescent="0.2">
      <c r="A45" s="183"/>
      <c r="B45" s="184"/>
      <c r="C45" s="184"/>
      <c r="D45" s="184"/>
      <c r="E45" s="184"/>
      <c r="F45" s="184"/>
      <c r="G45" s="184"/>
      <c r="H45" s="184"/>
      <c r="I45" s="184"/>
      <c r="J45" s="184"/>
      <c r="K45" s="184"/>
      <c r="L45" s="184"/>
      <c r="M45" s="184"/>
      <c r="N45" s="184"/>
      <c r="O45" s="185"/>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2678</v>
      </c>
      <c r="E48" s="246">
        <v>41661</v>
      </c>
      <c r="F48" s="246">
        <v>42034</v>
      </c>
      <c r="G48" s="155">
        <f>IF(AND(E48&lt;&gt;"",F48&lt;&gt;""),((F48-E48)/30),"")</f>
        <v>12.433333333333334</v>
      </c>
      <c r="H48" s="117" t="s">
        <v>2696</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2679</v>
      </c>
      <c r="E49" s="246">
        <v>42040</v>
      </c>
      <c r="F49" s="246">
        <v>42369</v>
      </c>
      <c r="G49" s="155">
        <f t="shared" ref="G49:G50" si="3">IF(AND(E49&lt;&gt;"",F49&lt;&gt;""),((F49-E49)/30),"")</f>
        <v>10.966666666666667</v>
      </c>
      <c r="H49" s="117" t="s">
        <v>2696</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2680</v>
      </c>
      <c r="E50" s="246">
        <v>42675</v>
      </c>
      <c r="F50" s="246">
        <v>42719</v>
      </c>
      <c r="G50" s="155">
        <f t="shared" si="3"/>
        <v>1.4666666666666666</v>
      </c>
      <c r="H50" s="117" t="s">
        <v>2697</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2681</v>
      </c>
      <c r="E51" s="246">
        <v>42675</v>
      </c>
      <c r="F51" s="246">
        <v>42719</v>
      </c>
      <c r="G51" s="155">
        <f t="shared" ref="G51:G107" si="4">IF(AND(E51&lt;&gt;"",F51&lt;&gt;""),((F51-E51)/30),"")</f>
        <v>1.4666666666666666</v>
      </c>
      <c r="H51" s="117" t="s">
        <v>2697</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2682</v>
      </c>
      <c r="E52" s="246">
        <v>42720</v>
      </c>
      <c r="F52" s="246">
        <v>43084</v>
      </c>
      <c r="G52" s="155">
        <f t="shared" si="4"/>
        <v>12.133333333333333</v>
      </c>
      <c r="H52" s="117" t="s">
        <v>2698</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2683</v>
      </c>
      <c r="E53" s="246">
        <v>42720</v>
      </c>
      <c r="F53" s="246">
        <v>43084</v>
      </c>
      <c r="G53" s="155">
        <f t="shared" si="4"/>
        <v>12.133333333333333</v>
      </c>
      <c r="H53" s="117" t="s">
        <v>2698</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2683</v>
      </c>
      <c r="E54" s="246">
        <v>42720</v>
      </c>
      <c r="F54" s="246">
        <v>43084</v>
      </c>
      <c r="G54" s="155">
        <f t="shared" si="4"/>
        <v>12.133333333333333</v>
      </c>
      <c r="H54" s="117" t="s">
        <v>2698</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2684</v>
      </c>
      <c r="E55" s="246">
        <v>42720</v>
      </c>
      <c r="F55" s="246">
        <v>43084</v>
      </c>
      <c r="G55" s="155">
        <f t="shared" si="4"/>
        <v>12.133333333333333</v>
      </c>
      <c r="H55" s="117" t="s">
        <v>2698</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2684</v>
      </c>
      <c r="E56" s="246">
        <v>42720</v>
      </c>
      <c r="F56" s="246">
        <v>43084</v>
      </c>
      <c r="G56" s="155">
        <f t="shared" si="4"/>
        <v>12.133333333333333</v>
      </c>
      <c r="H56" s="117" t="s">
        <v>2698</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2685</v>
      </c>
      <c r="E57" s="246">
        <v>43085</v>
      </c>
      <c r="F57" s="246">
        <v>43312</v>
      </c>
      <c r="G57" s="155">
        <f t="shared" si="4"/>
        <v>7.5666666666666664</v>
      </c>
      <c r="H57" s="117" t="s">
        <v>2699</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2686</v>
      </c>
      <c r="E58" s="246">
        <v>43085</v>
      </c>
      <c r="F58" s="246">
        <v>43404</v>
      </c>
      <c r="G58" s="155">
        <f t="shared" si="4"/>
        <v>10.633333333333333</v>
      </c>
      <c r="H58" s="117" t="s">
        <v>2699</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2687</v>
      </c>
      <c r="E59" s="246">
        <v>43313</v>
      </c>
      <c r="F59" s="246">
        <v>43404</v>
      </c>
      <c r="G59" s="155">
        <f t="shared" si="4"/>
        <v>3.0333333333333332</v>
      </c>
      <c r="H59" s="117" t="s">
        <v>2700</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2687</v>
      </c>
      <c r="E60" s="246">
        <v>43313</v>
      </c>
      <c r="F60" s="246">
        <v>43404</v>
      </c>
      <c r="G60" s="155">
        <f t="shared" si="4"/>
        <v>3.0333333333333332</v>
      </c>
      <c r="H60" s="117" t="s">
        <v>2700</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2688</v>
      </c>
      <c r="E61" s="246">
        <v>43343</v>
      </c>
      <c r="F61" s="246">
        <v>43441</v>
      </c>
      <c r="G61" s="155">
        <f t="shared" si="4"/>
        <v>3.2666666666666666</v>
      </c>
      <c r="H61" s="117" t="s">
        <v>2700</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2689</v>
      </c>
      <c r="E62" s="246">
        <v>43405</v>
      </c>
      <c r="F62" s="246">
        <v>43441</v>
      </c>
      <c r="G62" s="155">
        <f t="shared" si="4"/>
        <v>1.2</v>
      </c>
      <c r="H62" s="117" t="s">
        <v>2701</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2689</v>
      </c>
      <c r="E63" s="246">
        <v>43405</v>
      </c>
      <c r="F63" s="246">
        <v>43441</v>
      </c>
      <c r="G63" s="155">
        <f t="shared" si="4"/>
        <v>1.2</v>
      </c>
      <c r="H63" s="117" t="s">
        <v>2701</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2690</v>
      </c>
      <c r="E64" s="246">
        <v>43310</v>
      </c>
      <c r="F64" s="246">
        <v>43449</v>
      </c>
      <c r="G64" s="155">
        <f t="shared" si="4"/>
        <v>4.6333333333333337</v>
      </c>
      <c r="H64" s="117" t="s">
        <v>2702</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2691</v>
      </c>
      <c r="E65" s="246">
        <v>43309</v>
      </c>
      <c r="F65" s="246">
        <v>43449</v>
      </c>
      <c r="G65" s="155">
        <f t="shared" si="4"/>
        <v>4.666666666666667</v>
      </c>
      <c r="H65" s="117" t="s">
        <v>2702</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2692</v>
      </c>
      <c r="E66" s="246">
        <v>43494</v>
      </c>
      <c r="F66" s="246">
        <v>43822</v>
      </c>
      <c r="G66" s="155">
        <f t="shared" si="4"/>
        <v>10.933333333333334</v>
      </c>
      <c r="H66" s="117" t="s">
        <v>2703</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2692</v>
      </c>
      <c r="E67" s="246">
        <v>43494</v>
      </c>
      <c r="F67" s="246">
        <v>43822</v>
      </c>
      <c r="G67" s="155">
        <f t="shared" si="4"/>
        <v>10.933333333333334</v>
      </c>
      <c r="H67" s="117" t="s">
        <v>2703</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2692</v>
      </c>
      <c r="E68" s="246">
        <v>43494</v>
      </c>
      <c r="F68" s="246">
        <v>43822</v>
      </c>
      <c r="G68" s="155">
        <f t="shared" si="4"/>
        <v>10.933333333333334</v>
      </c>
      <c r="H68" s="117" t="s">
        <v>2703</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2693</v>
      </c>
      <c r="E69" s="246">
        <v>43799</v>
      </c>
      <c r="F69" s="246">
        <v>43921</v>
      </c>
      <c r="G69" s="155">
        <f t="shared" si="4"/>
        <v>4.0666666666666664</v>
      </c>
      <c r="H69" s="117" t="s">
        <v>2704</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2677</v>
      </c>
      <c r="C70" s="119" t="s">
        <v>31</v>
      </c>
      <c r="D70" s="116" t="s">
        <v>2693</v>
      </c>
      <c r="E70" s="246">
        <v>43799</v>
      </c>
      <c r="F70" s="246">
        <v>43921</v>
      </c>
      <c r="G70" s="155">
        <f t="shared" si="4"/>
        <v>4.0666666666666664</v>
      </c>
      <c r="H70" s="117" t="s">
        <v>2704</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2677</v>
      </c>
      <c r="C71" s="119" t="s">
        <v>31</v>
      </c>
      <c r="D71" s="116" t="s">
        <v>2694</v>
      </c>
      <c r="E71" s="246">
        <v>43799</v>
      </c>
      <c r="F71" s="246">
        <v>43921</v>
      </c>
      <c r="G71" s="155">
        <f t="shared" si="4"/>
        <v>4.0666666666666664</v>
      </c>
      <c r="H71" s="117" t="s">
        <v>2704</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2695</v>
      </c>
      <c r="E72" s="246">
        <v>43799</v>
      </c>
      <c r="F72" s="246">
        <v>43921</v>
      </c>
      <c r="G72" s="155">
        <f t="shared" si="4"/>
        <v>4.0666666666666664</v>
      </c>
      <c r="H72" s="117" t="s">
        <v>2704</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11"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7" t="s">
        <v>2633</v>
      </c>
      <c r="B109" s="178"/>
      <c r="C109" s="178"/>
      <c r="D109" s="178"/>
      <c r="E109" s="178"/>
      <c r="F109" s="178"/>
      <c r="G109" s="178"/>
      <c r="H109" s="178"/>
      <c r="I109" s="178"/>
      <c r="J109" s="178"/>
      <c r="K109" s="178"/>
      <c r="L109" s="178"/>
      <c r="M109" s="178"/>
      <c r="N109" s="178"/>
      <c r="O109" s="179"/>
      <c r="P109" s="76"/>
    </row>
    <row r="110" spans="1:16" ht="15" customHeight="1" x14ac:dyDescent="0.2">
      <c r="A110" s="180" t="s">
        <v>2656</v>
      </c>
      <c r="B110" s="181"/>
      <c r="C110" s="181"/>
      <c r="D110" s="181"/>
      <c r="E110" s="181"/>
      <c r="F110" s="181"/>
      <c r="G110" s="181"/>
      <c r="H110" s="181"/>
      <c r="I110" s="181"/>
      <c r="J110" s="181"/>
      <c r="K110" s="181"/>
      <c r="L110" s="181"/>
      <c r="M110" s="181"/>
      <c r="N110" s="181"/>
      <c r="O110" s="182"/>
    </row>
    <row r="111" spans="1:16" ht="16" thickBot="1" x14ac:dyDescent="0.2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25">
      <c r="I112" s="190" t="s">
        <v>9</v>
      </c>
      <c r="J112" s="191"/>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2705</v>
      </c>
      <c r="E114" s="140">
        <v>44172</v>
      </c>
      <c r="F114" s="140">
        <v>44773</v>
      </c>
      <c r="G114" s="155">
        <f>IF(AND(E114&lt;&gt;"",F114&lt;&gt;""),((F114-E114)/30),"")</f>
        <v>20.033333333333335</v>
      </c>
      <c r="H114" s="114" t="s">
        <v>2706</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2707</v>
      </c>
      <c r="E115" s="140">
        <v>44167</v>
      </c>
      <c r="F115" s="140">
        <v>44773</v>
      </c>
      <c r="G115" s="155">
        <f t="shared" ref="G115:G116" si="6">IF(AND(E115&lt;&gt;"",F115&lt;&gt;""),((F115-E115)/30),"")</f>
        <v>20.2</v>
      </c>
      <c r="H115" s="64" t="s">
        <v>2708</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2709</v>
      </c>
      <c r="E116" s="140">
        <v>44167</v>
      </c>
      <c r="F116" s="140">
        <v>44773</v>
      </c>
      <c r="G116" s="155">
        <f t="shared" si="6"/>
        <v>20.2</v>
      </c>
      <c r="H116" s="117" t="s">
        <v>2708</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2710</v>
      </c>
      <c r="E117" s="140">
        <v>44167</v>
      </c>
      <c r="F117" s="140">
        <v>44773</v>
      </c>
      <c r="G117" s="155">
        <f t="shared" ref="G117:G159" si="7">IF(AND(E117&lt;&gt;"",F117&lt;&gt;""),((F117-E117)/30),"")</f>
        <v>20.2</v>
      </c>
      <c r="H117" s="117" t="s">
        <v>2708</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2711</v>
      </c>
      <c r="E118" s="140">
        <v>44167</v>
      </c>
      <c r="F118" s="140">
        <v>44773</v>
      </c>
      <c r="G118" s="155">
        <f t="shared" si="7"/>
        <v>20.2</v>
      </c>
      <c r="H118" s="117" t="s">
        <v>2708</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2712</v>
      </c>
      <c r="E119" s="140">
        <v>44167</v>
      </c>
      <c r="F119" s="140">
        <v>44773</v>
      </c>
      <c r="G119" s="155">
        <f t="shared" si="7"/>
        <v>20.2</v>
      </c>
      <c r="H119" s="117" t="s">
        <v>2708</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09" t="s">
        <v>2643</v>
      </c>
      <c r="J167" s="210"/>
      <c r="K167" s="210"/>
      <c r="L167" s="210"/>
      <c r="M167" s="210"/>
      <c r="N167" s="210"/>
      <c r="O167" s="211"/>
      <c r="U167" s="51"/>
    </row>
    <row r="168" spans="1:28" x14ac:dyDescent="0.2">
      <c r="A168" s="9"/>
      <c r="B168" s="229" t="s">
        <v>2658</v>
      </c>
      <c r="C168" s="229"/>
      <c r="D168" s="229"/>
      <c r="E168" s="8"/>
      <c r="F168" s="5"/>
      <c r="H168" s="81" t="s">
        <v>2657</v>
      </c>
      <c r="I168" s="209"/>
      <c r="J168" s="210"/>
      <c r="K168" s="210"/>
      <c r="L168" s="210"/>
      <c r="M168" s="210"/>
      <c r="N168" s="210"/>
      <c r="O168" s="211"/>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8" t="s">
        <v>2668</v>
      </c>
      <c r="B172" s="199"/>
      <c r="C172" s="199"/>
      <c r="D172" s="199"/>
      <c r="E172" s="199"/>
      <c r="F172" s="199"/>
      <c r="G172" s="199"/>
      <c r="H172" s="199"/>
      <c r="I172" s="199"/>
      <c r="J172" s="199"/>
      <c r="K172" s="199"/>
      <c r="L172" s="199"/>
      <c r="M172" s="199"/>
      <c r="N172" s="199"/>
      <c r="O172" s="200"/>
      <c r="P172" s="76"/>
    </row>
    <row r="173" spans="1:28" ht="15" customHeight="1" x14ac:dyDescent="0.2">
      <c r="A173" s="192" t="s">
        <v>2674</v>
      </c>
      <c r="B173" s="193"/>
      <c r="C173" s="193"/>
      <c r="D173" s="193"/>
      <c r="E173" s="193"/>
      <c r="F173" s="193"/>
      <c r="G173" s="193"/>
      <c r="H173" s="193"/>
      <c r="I173" s="193"/>
      <c r="J173" s="193"/>
      <c r="K173" s="193"/>
      <c r="L173" s="193"/>
      <c r="M173" s="193"/>
      <c r="N173" s="193"/>
      <c r="O173" s="194"/>
    </row>
    <row r="174" spans="1:28" ht="25" thickBot="1" x14ac:dyDescent="0.2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4" x14ac:dyDescent="0.2">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4" x14ac:dyDescent="0.2">
      <c r="A179" s="9"/>
      <c r="B179" s="212" t="s">
        <v>2669</v>
      </c>
      <c r="C179" s="212"/>
      <c r="D179" s="212"/>
      <c r="E179" s="166">
        <v>0.02</v>
      </c>
      <c r="F179" s="165">
        <v>0.03</v>
      </c>
      <c r="G179" s="160">
        <f>IF(F179&gt;0,SUM(E179+F179),"")</f>
        <v>0.05</v>
      </c>
      <c r="H179" s="5"/>
      <c r="I179" s="212" t="s">
        <v>2671</v>
      </c>
      <c r="J179" s="212"/>
      <c r="K179" s="212"/>
      <c r="L179" s="212"/>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4" hidden="1" x14ac:dyDescent="0.2">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4" hidden="1" x14ac:dyDescent="0.2">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4" hidden="1" x14ac:dyDescent="0.2">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246438804.5</v>
      </c>
      <c r="F185" s="92"/>
      <c r="G185" s="93"/>
      <c r="H185" s="88"/>
      <c r="I185" s="90" t="s">
        <v>2627</v>
      </c>
      <c r="J185" s="161">
        <f>+SUM(M179:M183)</f>
        <v>0.02</v>
      </c>
      <c r="K185" s="231" t="s">
        <v>2628</v>
      </c>
      <c r="L185" s="231"/>
      <c r="M185" s="94">
        <f>+J185*(SUM(K20:K35))</f>
        <v>98575521.799999997</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98" t="s">
        <v>18</v>
      </c>
      <c r="B188" s="199"/>
      <c r="C188" s="199"/>
      <c r="D188" s="199"/>
      <c r="E188" s="199"/>
      <c r="F188" s="199"/>
      <c r="G188" s="199"/>
      <c r="H188" s="199"/>
      <c r="I188" s="199"/>
      <c r="J188" s="199"/>
      <c r="K188" s="199"/>
      <c r="L188" s="199"/>
      <c r="M188" s="199"/>
      <c r="N188" s="199"/>
      <c r="O188" s="200"/>
      <c r="P188" s="76"/>
    </row>
    <row r="189" spans="1:28" ht="15" customHeight="1" x14ac:dyDescent="0.2">
      <c r="A189" s="192" t="s">
        <v>19</v>
      </c>
      <c r="B189" s="193"/>
      <c r="C189" s="193"/>
      <c r="D189" s="193"/>
      <c r="E189" s="193"/>
      <c r="F189" s="193"/>
      <c r="G189" s="193"/>
      <c r="H189" s="193"/>
      <c r="I189" s="193"/>
      <c r="J189" s="193"/>
      <c r="K189" s="193"/>
      <c r="L189" s="193"/>
      <c r="M189" s="193"/>
      <c r="N189" s="193"/>
      <c r="O189" s="194"/>
    </row>
    <row r="190" spans="1:28" ht="16" thickBot="1" x14ac:dyDescent="0.25">
      <c r="A190" s="195"/>
      <c r="B190" s="196"/>
      <c r="C190" s="196"/>
      <c r="D190" s="196"/>
      <c r="E190" s="196"/>
      <c r="F190" s="196"/>
      <c r="G190" s="196"/>
      <c r="H190" s="196"/>
      <c r="I190" s="196"/>
      <c r="J190" s="196"/>
      <c r="K190" s="196"/>
      <c r="L190" s="196"/>
      <c r="M190" s="196"/>
      <c r="N190" s="196"/>
      <c r="O190" s="197"/>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89" t="s">
        <v>2636</v>
      </c>
      <c r="C192" s="189"/>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2715</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8" t="s">
        <v>29</v>
      </c>
      <c r="B197" s="199"/>
      <c r="C197" s="199"/>
      <c r="D197" s="199"/>
      <c r="E197" s="199"/>
      <c r="F197" s="199"/>
      <c r="G197" s="199"/>
      <c r="H197" s="199"/>
      <c r="I197" s="199"/>
      <c r="J197" s="199"/>
      <c r="K197" s="199"/>
      <c r="L197" s="199"/>
      <c r="M197" s="199"/>
      <c r="N197" s="199"/>
      <c r="O197" s="200"/>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0" t="s">
        <v>2659</v>
      </c>
      <c r="C199" s="230"/>
      <c r="D199" s="230"/>
      <c r="E199" s="230"/>
      <c r="F199" s="230"/>
      <c r="G199" s="230"/>
      <c r="H199" s="230"/>
      <c r="I199" s="230"/>
      <c r="J199" s="230"/>
      <c r="K199" s="230"/>
      <c r="L199" s="230"/>
      <c r="M199" s="230"/>
      <c r="N199" s="230"/>
      <c r="O199" s="8"/>
    </row>
    <row r="200" spans="1:18" x14ac:dyDescent="0.2">
      <c r="A200" s="9"/>
      <c r="B200" s="186"/>
      <c r="C200" s="186"/>
      <c r="D200" s="186"/>
      <c r="E200" s="186"/>
      <c r="F200" s="186"/>
      <c r="G200" s="186"/>
      <c r="H200" s="186"/>
      <c r="I200" s="186"/>
      <c r="J200" s="186"/>
      <c r="K200" s="186"/>
      <c r="L200" s="186"/>
      <c r="M200" s="186"/>
      <c r="N200" s="186"/>
      <c r="O200" s="8"/>
    </row>
    <row r="201" spans="1:18" x14ac:dyDescent="0.2">
      <c r="A201" s="9"/>
      <c r="B201" s="187" t="s">
        <v>2648</v>
      </c>
      <c r="C201" s="188"/>
      <c r="D201" s="188"/>
      <c r="E201" s="188"/>
      <c r="F201" s="188"/>
      <c r="G201" s="188"/>
      <c r="H201" s="188"/>
      <c r="I201" s="188"/>
      <c r="J201" s="188"/>
      <c r="K201" s="188"/>
      <c r="L201" s="188"/>
      <c r="M201" s="188"/>
      <c r="N201" s="188"/>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2716</v>
      </c>
      <c r="J211" s="27" t="s">
        <v>2622</v>
      </c>
      <c r="K211" s="143" t="s">
        <v>2714</v>
      </c>
      <c r="L211" s="21"/>
      <c r="M211" s="21"/>
      <c r="N211" s="21"/>
      <c r="O211" s="8"/>
    </row>
    <row r="212" spans="1:15" x14ac:dyDescent="0.2">
      <c r="A212" s="9"/>
      <c r="B212" s="27" t="s">
        <v>2619</v>
      </c>
      <c r="C212" s="142" t="s">
        <v>2715</v>
      </c>
      <c r="D212" s="21"/>
      <c r="G212" s="27" t="s">
        <v>2621</v>
      </c>
      <c r="H212" s="143" t="s">
        <v>2717</v>
      </c>
      <c r="J212" s="27" t="s">
        <v>2623</v>
      </c>
      <c r="K212" s="142" t="s">
        <v>2713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2020-12-27T21:51:30Z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