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Volumes/CARLOS ROME/PROYECTO 2021/INTEGRALES/RESPUESTAS MANISFESTACION DE INTERES/MANIFESTACION DE INTERES BOLIVAR/"/>
    </mc:Choice>
  </mc:AlternateContent>
  <xr:revisionPtr revIDLastSave="0" documentId="8_{0458DC02-3719-9544-B382-2B74A2133B39}"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80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<sst xmlns="http://schemas.openxmlformats.org/spreadsheetml/2006/main" count="3276" uniqueCount="2719">
  <si>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</si>
  <si>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</si>
  <si>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</si>
  <si>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</si>
  <si>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</si>
  <si>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</si>
  <si>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</si>
  <si>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</si>
  <si>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</si>
  <si>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</si>
  <si>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</si>
  <si>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</si>
  <si>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</si>
  <si>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</si>
  <si>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</si>
  <si>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</si>
  <si>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</si>
  <si>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</si>
  <si>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</si>
  <si>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</si>
  <si>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</si>
  <si>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</si>
  <si>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</si>
  <si>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</si>
  <si>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</si>
  <si>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</si>
  <si>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</si>
  <si>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</si>
  <si>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</si>
  <si>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</si>
  <si>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</si>
  <si>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</si>
  <si>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</si>
  <si>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</si>
  <si>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</si>
  <si>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</si>
  <si>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</si>
  <si>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</si>
  <si>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</si>
  <si>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</si>
  <si>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</si>
  <si>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</si>
  <si>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</si>
  <si>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</si>
  <si>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</si>
  <si>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</si>
  <si>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</si>
  <si>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</si>
  <si>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</si>
  <si>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</si>
  <si>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</si>
  <si>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</si>
  <si>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</si>
  <si>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</si>
  <si>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</si>
  <si>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</si>
  <si>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</si>
  <si>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</si>
  <si>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</si>
  <si>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</si>
  <si>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</si>
  <si>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</si>
  <si>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</si>
  <si>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</si>
  <si>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</si>
  <si>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</si>
  <si>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</si>
  <si>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</si>
  <si>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</si>
  <si>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</si>
  <si>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</si>
  <si>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</si>
  <si>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</si>
  <si>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</si>
  <si>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</si>
  <si>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</si>
  <si>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</si>
  <si>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</si>
  <si>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</si>
  <si>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</si>
  <si>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</si>
  <si>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</si>
  <si>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</si>
  <si>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</si>
  <si>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</si>
  <si>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</si>
  <si>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</si>
  <si>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</si>
  <si>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</si>
  <si>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</si>
  <si>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</si>
  <si>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</si>
  <si>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</si>
  <si>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</si>
  <si>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</si>
  <si>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</si>
  <si>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</si>
  <si>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</si>
  <si>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</si>
  <si>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</si>
  <si>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</si>
  <si>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</si>
  <si>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</si>
  <si>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</si>
  <si>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</si>
  <si>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</si>
  <si>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</si>
  <si>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</si>
  <si>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</si>
  <si>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</si>
  <si>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</si>
  <si>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</si>
  <si>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</si>
  <si>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</si>
  <si>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</si>
  <si>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</si>
  <si>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</si>
  <si>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</si>
  <si>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</si>
  <si>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</si>
  <si>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</si>
  <si>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</si>
  <si>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</si>
  <si>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</si>
  <si>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</si>
  <si>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</si>
  <si>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</si>
  <si>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</si>
  <si>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</si>
  <si>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</si>
  <si>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</si>
  <si>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</si>
  <si>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</si>
  <si>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</si>
  <si>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</si>
  <si>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</si>
  <si>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</si>
  <si>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</si>
  <si>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</si>
  <si>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</si>
  <si>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</si>
  <si>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</si>
  <si>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</si>
  <si>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</si>
  <si>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</si>
  <si>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</si>
  <si>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</si>
  <si>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</si>
  <si>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</si>
  <si>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</si>
  <si>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</si>
  <si>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</si>
  <si>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</si>
  <si>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</si>
  <si>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</si>
  <si>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</si>
  <si>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</si>
  <si>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</si>
  <si>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</si>
  <si>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</si>
  <si>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</si>
  <si>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</si>
  <si>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</si>
  <si>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</si>
  <si>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</si>
  <si>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</si>
  <si>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</si>
  <si>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</si>
  <si>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</si>
  <si>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</si>
  <si>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</si>
  <si>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</si>
  <si>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</si>
  <si>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</si>
  <si>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</si>
  <si>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</si>
  <si>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</si>
  <si>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</si>
  <si>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</si>
  <si>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</si>
  <si>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</si>
  <si>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</si>
  <si>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</si>
  <si>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</si>
  <si>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</si>
  <si>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</si>
  <si>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</si>
  <si>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</si>
  <si>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</si>
  <si>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</si>
  <si>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</si>
  <si>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</si>
  <si>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</si>
  <si>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</si>
  <si>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</si>
  <si>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</si>
  <si>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</si>
  <si>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</si>
  <si>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</si>
  <si>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</si>
  <si>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</si>
  <si>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</si>
  <si>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</si>
  <si>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</si>
  <si>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</si>
  <si>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</si>
  <si>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</si>
  <si>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</si>
  <si>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</si>
  <si>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</si>
  <si>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</si>
  <si>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</si>
  <si>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</si>
  <si>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</si>
  <si>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</si>
  <si>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</si>
  <si>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</si>
  <si>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</si>
  <si>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</si>
  <si>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</si>
  <si>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</si>
  <si>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</si>
  <si>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</si>
  <si>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</si>
  <si>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</si>
  <si>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</si>
  <si>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</si>
  <si>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</si>
  <si>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</si>
  <si>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</si>
  <si>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</si>
  <si>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</si>
  <si>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</si>
  <si>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</si>
  <si>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</si>
  <si>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</si>
  <si>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</si>
  <si>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</si>
  <si>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</si>
  <si>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</si>
  <si>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</si>
  <si>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</si>
  <si>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</si>
  <si>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</si>
  <si>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</si>
  <si>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</si>
  <si>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</si>
  <si>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</si>
  <si>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</si>
  <si>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</si>
  <si>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</si>
  <si>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</si>
  <si>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</si>
  <si>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</si>
  <si>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</si>
  <si>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</si>
  <si>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</si>
  <si>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</si>
  <si>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</si>
  <si>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</si>
  <si>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</si>
  <si>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</si>
  <si>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</si>
  <si>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</si>
  <si>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</si>
  <si>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</si>
  <si>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</si>
  <si>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</si>
  <si>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</si>
  <si>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</si>
  <si>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</si>
  <si>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</si>
  <si>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</si>
  <si>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</si>
  <si>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</si>
  <si>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</si>
  <si>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</si>
  <si>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</si>
  <si>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</si>
  <si>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</si>
  <si>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</si>
  <si>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</si>
  <si>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</si>
  <si>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</si>
  <si>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</si>
  <si>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</si>
  <si>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</si>
  <si>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</si>
  <si>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</si>
  <si>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</si>
  <si>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</si>
  <si>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</si>
  <si>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</si>
  <si>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</si>
  <si>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</si>
  <si>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</si>
  <si>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</si>
  <si>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</si>
  <si>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</si>
  <si>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</si>
  <si>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</si>
  <si>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</si>
  <si>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</si>
  <si>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</si>
  <si>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</si>
  <si>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</si>
  <si>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</si>
  <si>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</si>
  <si>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</si>
  <si>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</si>
  <si>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</si>
  <si>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</si>
  <si>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</si>
  <si>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</si>
  <si>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</si>
  <si>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</si>
  <si>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</si>
  <si>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</si>
  <si>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</si>
  <si>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</si>
  <si>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</si>
  <si>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</si>
  <si>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</si>
  <si>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</si>
  <si>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</si>
  <si>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</si>
  <si>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</si>
  <si>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</si>
  <si>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</si>
  <si>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</si>
  <si>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</si>
  <si>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</si>
  <si>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</si>
  <si>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</si>
  <si>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</si>
  <si>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</si>
  <si>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</si>
  <si>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</si>
  <si>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</si>
  <si>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</si>
  <si>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</si>
  <si>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</si>
  <si>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</si>
  <si>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</si>
  <si>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</si>
  <si>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</si>
  <si>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</si>
  <si>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</si>
  <si>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</si>
  <si>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</si>
  <si>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</si>
  <si>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</si>
  <si>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</si>
  <si>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</si>
  <si>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</si>
  <si>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</si>
  <si>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</si>
  <si>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</si>
  <si>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</si>
  <si>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</si>
  <si>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</si>
  <si>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</si>
  <si>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</si>
  <si>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</si>
  <si>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</si>
  <si>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</si>
  <si>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</si>
  <si>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</si>
  <si>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</si>
  <si>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</si>
  <si>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</si>
  <si>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</si>
  <si>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</si>
  <si>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</si>
  <si>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</si>
  <si>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</si>
  <si>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</si>
  <si>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</si>
  <si>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</si>
  <si>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</si>
  <si>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</si>
  <si>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</si>
  <si>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</si>
  <si>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</si>
  <si>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</si>
  <si>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</si>
  <si>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</si>
  <si>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</si>
  <si>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</si>
  <si>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</si>
  <si>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</si>
  <si>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</si>
  <si>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</si>
  <si>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</si>
  <si>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</si>
  <si>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</si>
  <si>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</si>
  <si>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</si>
  <si>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</si>
  <si>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</si>
  <si>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</si>
  <si>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</si>
  <si>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</si>
  <si>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</si>
  <si>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</si>
  <si>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</si>
  <si>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</si>
  <si>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</si>
  <si>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</si>
  <si>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</si>
  <si>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</si>
  <si>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</si>
  <si>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</si>
  <si>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</si>
  <si>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</si>
  <si>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</si>
  <si>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</si>
  <si>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</si>
  <si>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</si>
  <si>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</si>
  <si>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</si>
  <si>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</si>
  <si>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</si>
  <si>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</si>
  <si>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</si>
  <si>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</si>
  <si>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</si>
  <si>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</si>
  <si>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</si>
  <si>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</si>
  <si>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</si>
  <si>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</si>
  <si>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</si>
  <si>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</si>
  <si>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</si>
  <si>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</si>
  <si>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</si>
  <si>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</si>
  <si>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</si>
  <si>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</si>
  <si>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</si>
  <si>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</si>
  <si>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</si>
  <si>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</si>
  <si>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</si>
  <si>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</si>
  <si>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</si>
  <si>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</si>
  <si>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</si>
  <si>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</si>
  <si>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</si>
  <si>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</si>
  <si>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</si>
  <si>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</si>
  <si>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</si>
  <si>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</si>
  <si>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</si>
  <si>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</si>
  <si>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</si>
  <si>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</si>
  <si>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</si>
  <si>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</si>
  <si>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</si>
  <si>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</si>
  <si>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</si>
  <si>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</si>
  <si>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</si>
  <si>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</si>
  <si>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</si>
  <si>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</si>
  <si>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</si>
  <si>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</si>
  <si>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</si>
  <si>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</si>
  <si>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</si>
  <si>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</si>
  <si>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</si>
  <si>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</si>
  <si>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</si>
  <si>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</si>
  <si>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</si>
  <si>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</si>
  <si>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</si>
  <si>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</si>
  <si>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</si>
  <si>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</si>
  <si>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</si>
  <si>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</si>
  <si>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</si>
  <si>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</si>
  <si>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</si>
  <si>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</si>
  <si>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</si>
  <si>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</si>
  <si>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</si>
  <si>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</si>
  <si>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</si>
  <si>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</si>
  <si>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</si>
  <si>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</si>
  <si>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</si>
  <si>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</si>
  <si>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</si>
  <si>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</si>
  <si>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</si>
  <si>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</si>
  <si>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</si>
  <si>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</si>
  <si>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</si>
  <si>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</si>
  <si>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</si>
  <si>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</si>
  <si>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</si>
  <si>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</si>
  <si>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</si>
  <si>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</si>
  <si>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</si>
  <si>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</si>
  <si>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</si>
  <si>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</si>
  <si>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</si>
  <si>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</si>
  <si>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</si>
  <si>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</si>
  <si>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</si>
  <si>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</si>
  <si>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</si>
  <si>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</si>
  <si>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</si>
  <si>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</si>
  <si>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</si>
  <si>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</si>
  <si>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</si>
  <si>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</si>
  <si>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</si>
  <si>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</si>
  <si>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</si>
  <si>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</si>
  <si>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</si>
  <si>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</si>
  <si>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</si>
  <si>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</si>
  <si>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</si>
  <si>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</si>
  <si>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</si>
  <si>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</si>
  <si>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</si>
  <si>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</si>
  <si>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</si>
  <si>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</si>
  <si>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</si>
  <si>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</si>
  <si>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</si>
  <si>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</si>
  <si>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</si>
  <si>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</si>
  <si>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</si>
  <si>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</si>
  <si>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</si>
  <si>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</si>
  <si>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</si>
  <si>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</si>
  <si>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</si>
  <si>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</si>
  <si>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</si>
  <si>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</si>
  <si>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</si>
  <si>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</si>
  <si>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</si>
  <si>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</si>
  <si>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</si>
  <si>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</si>
  <si>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</si>
  <si>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</si>
  <si>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</si>
  <si>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</si>
  <si>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</si>
  <si>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</si>
  <si>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</si>
  <si>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</si>
  <si>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</si>
  <si>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</si>
  <si>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</si>
  <si>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</si>
  <si>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</si>
  <si>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</si>
  <si>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</si>
  <si>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</si>
  <si>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</si>
  <si>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</si>
  <si>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</si>
  <si>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</si>
  <si>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</si>
  <si>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</si>
  <si>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</si>
  <si>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</si>
  <si>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</si>
  <si>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</si>
  <si>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</si>
  <si>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</si>
  <si>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</si>
  <si>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</si>
  <si>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</si>
  <si>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</si>
  <si>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</si>
  <si>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</si>
  <si>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</si>
  <si>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</si>
  <si>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</si>
  <si>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</si>
  <si>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</si>
  <si>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</si>
  <si>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</si>
  <si>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</si>
  <si>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</si>
  <si>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</si>
  <si>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</si>
  <si>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</si>
  <si>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</si>
  <si>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</si>
  <si>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</si>
  <si>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</si>
  <si>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</si>
  <si>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</si>
  <si>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</si>
  <si>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</si>
  <si>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</si>
  <si>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</si>
  <si>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</si>
  <si>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</si>
  <si>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</si>
  <si>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</si>
  <si>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</si>
  <si>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</si>
  <si>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</si>
  <si>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</si>
  <si>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</si>
  <si>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</si>
  <si>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</si>
  <si>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</si>
  <si>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</si>
  <si>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</si>
  <si>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</si>
  <si>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</si>
  <si>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</si>
  <si>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</si>
  <si>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</si>
  <si>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</si>
  <si>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</si>
  <si>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</si>
  <si>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</si>
  <si>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</si>
  <si>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</si>
  <si>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</si>
  <si>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</si>
  <si>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</si>
  <si>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</si>
  <si>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</si>
  <si>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</si>
  <si>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</si>
  <si>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</si>
  <si>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</si>
  <si>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</si>
  <si>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</si>
  <si>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</si>
  <si>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</si>
  <si>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</si>
  <si>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</si>
  <si>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</si>
  <si>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</si>
  <si>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</si>
  <si>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</si>
  <si>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</si>
  <si>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</si>
  <si>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</si>
  <si>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</si>
  <si>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</si>
  <si>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</si>
  <si>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</si>
  <si>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</si>
  <si>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</si>
  <si>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</si>
  <si>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</si>
  <si>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</si>
  <si>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</si>
  <si>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</si>
  <si>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</si>
  <si>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</si>
  <si>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</si>
  <si>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</si>
  <si>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</si>
  <si>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</si>
  <si>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</si>
  <si>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</si>
  <si>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</si>
  <si>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</si>
  <si>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</si>
  <si>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</si>
  <si>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</si>
  <si>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</si>
  <si>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</si>
  <si>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</si>
  <si>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</si>
  <si>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</si>
  <si>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</si>
  <si>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</si>
  <si>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</si>
  <si>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</si>
  <si>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</si>
  <si>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</si>
  <si>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</si>
  <si>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</si>
  <si>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</si>
  <si>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</si>
  <si>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</si>
  <si>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</si>
  <si>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</si>
  <si>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</si>
  <si>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</si>
  <si>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</si>
  <si>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</si>
  <si>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</si>
  <si>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</si>
  <si>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</si>
  <si>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</si>
  <si>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</si>
  <si>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</si>
  <si>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</si>
  <si>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</si>
  <si>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</si>
  <si>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</si>
  <si>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</si>
  <si>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</si>
  <si>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</si>
  <si>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</si>
  <si>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</si>
  <si>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</si>
  <si>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</si>
  <si>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</si>
  <si>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</si>
  <si>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</si>
  <si>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</si>
  <si>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</si>
  <si>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</si>
  <si>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</si>
  <si>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</si>
  <si>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</si>
  <si>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</si>
  <si>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</si>
  <si>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</si>
  <si>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</si>
  <si>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</si>
  <si>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</si>
  <si>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</si>
  <si>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</si>
  <si>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</si>
  <si>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</si>
  <si>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</si>
  <si>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</si>
  <si>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</si>
  <si>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</si>
  <si>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</si>
  <si>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</si>
  <si>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</si>
  <si>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</si>
  <si>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</si>
  <si>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</si>
  <si>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</si>
  <si>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</si>
  <si>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</si>
  <si>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</si>
  <si>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</si>
  <si>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</si>
  <si>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</si>
  <si>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</si>
  <si>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</si>
  <si>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</si>
  <si>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</si>
  <si>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</si>
  <si>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</si>
  <si>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</si>
  <si>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</si>
  <si>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</si>
  <si>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</si>
  <si>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</si>
  <si>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</si>
  <si>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</si>
  <si>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</si>
  <si>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</si>
  <si>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</si>
  <si>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</si>
  <si>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</si>
  <si>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</si>
  <si>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</si>
  <si>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</si>
  <si>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</si>
  <si>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</si>
  <si>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</si>
  <si>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</si>
  <si>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</si>
  <si>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</si>
  <si>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</si>
  <si>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</si>
  <si>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</si>
  <si>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</si>
  <si>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</si>
  <si>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</si>
  <si>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</si>
  <si>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</si>
  <si>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</si>
  <si>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</si>
  <si>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</si>
  <si>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</si>
  <si>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</si>
  <si>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</si>
  <si>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</si>
  <si>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</si>
  <si>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</si>
  <si>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</si>
  <si>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</si>
  <si>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</si>
  <si>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</si>
  <si>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</si>
  <si>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</si>
  <si>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</si>
  <si>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</si>
  <si>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</si>
  <si>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</si>
  <si>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</si>
  <si>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</si>
  <si>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</si>
  <si>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</si>
  <si>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</si>
  <si>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</si>
  <si>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</si>
  <si>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</si>
  <si>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</si>
  <si>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</si>
  <si>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</si>
  <si>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</si>
  <si>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</si>
  <si>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</si>
  <si>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</si>
  <si>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</si>
  <si>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</si>
  <si>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</si>
  <si>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</si>
  <si>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</si>
  <si>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</si>
  <si>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</si>
  <si>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</si>
  <si>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</si>
  <si>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</si>
  <si>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</si>
  <si>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</si>
  <si>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</si>
  <si>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</si>
  <si>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</si>
  <si>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</si>
  <si>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</si>
  <si>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</si>
  <si>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</si>
  <si>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</si>
  <si>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</si>
  <si>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</si>
  <si>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</si>
  <si>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</si>
  <si>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</si>
  <si>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</si>
  <si>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</si>
  <si>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</si>
  <si>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</si>
  <si>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</si>
  <si>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</si>
  <si>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</si>
  <si>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</si>
  <si>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</si>
  <si>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</si>
  <si>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</si>
  <si>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</si>
  <si>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</si>
  <si>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</si>
  <si>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</si>
  <si>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</si>
  <si>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</si>
  <si>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</si>
  <si>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</si>
  <si>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</si>
  <si>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</si>
  <si>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</si>
  <si>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</si>
  <si>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</si>
  <si>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</si>
  <si>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</si>
  <si>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</si>
  <si>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</si>
  <si>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</si>
  <si>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</si>
  <si>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</si>
  <si>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</si>
  <si>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</si>
  <si>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</si>
  <si>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</si>
  <si>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</si>
  <si>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</si>
  <si>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</si>
  <si>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</si>
  <si>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</si>
  <si>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</si>
  <si>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</si>
  <si>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</si>
  <si>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</si>
  <si>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</si>
  <si>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</si>
  <si>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</si>
  <si>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</si>
  <si>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</si>
  <si>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</si>
  <si>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</si>
  <si>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</si>
  <si>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</si>
  <si>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</si>
  <si>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</si>
  <si>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</si>
  <si>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</si>
  <si>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</si>
  <si>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</si>
  <si>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</si>
  <si>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</si>
  <si>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</si>
  <si>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</si>
  <si>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</si>
  <si>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</si>
  <si>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</si>
  <si>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</si>
  <si>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</si>
  <si>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</si>
  <si>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</si>
  <si>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</si>
  <si>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</si>
  <si>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</si>
  <si>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</si>
  <si>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</si>
  <si>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</si>
  <si>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</si>
  <si>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</si>
  <si>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</si>
  <si>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</si>
  <si>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</si>
  <si>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</si>
  <si>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</si>
  <si>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</si>
  <si>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</si>
  <si>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</si>
  <si>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</si>
  <si>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</si>
  <si>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</si>
  <si>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</si>
  <si>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</si>
  <si>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</si>
  <si>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</si>
  <si>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</si>
  <si>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</si>
  <si>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</si>
  <si>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</si>
  <si>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</si>
  <si>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</si>
  <si>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</si>
  <si>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</si>
  <si>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</si>
  <si>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</si>
  <si>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</si>
  <si>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</si>
  <si>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</si>
  <si>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</si>
  <si>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</si>
  <si>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</si>
  <si>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</si>
  <si>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</si>
  <si>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</si>
  <si>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</si>
  <si>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</si>
  <si>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</si>
  <si>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</si>
  <si>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</si>
  <si>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</si>
  <si>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</si>
  <si>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</si>
  <si>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</si>
  <si>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</si>
  <si>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</si>
  <si>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</si>
  <si>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</si>
  <si>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</si>
  <si>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</si>
  <si>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</si>
  <si>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</si>
  <si>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</si>
  <si>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</si>
  <si>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</si>
  <si>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</si>
  <si>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</si>
  <si>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</si>
  <si>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</si>
  <si>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</si>
  <si>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</si>
  <si>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</si>
  <si>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</si>
  <si>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</si>
  <si>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</si>
  <si>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</si>
  <si>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</si>
  <si>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</si>
  <si>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</si>
  <si>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</si>
  <si>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</si>
  <si>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</si>
  <si>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</si>
  <si>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</si>
  <si>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</si>
  <si>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</si>
  <si>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</si>
  <si>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</si>
  <si>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</si>
  <si>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</si>
  <si>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</si>
  <si>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</si>
  <si>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</si>
  <si>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</si>
  <si>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</si>
  <si>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</si>
  <si>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</si>
  <si>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</si>
  <si>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</si>
  <si>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</si>
  <si>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</si>
  <si>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</si>
  <si>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</si>
  <si>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</si>
  <si>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</si>
  <si>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</si>
  <si>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</si>
  <si>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</si>
  <si>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</si>
  <si>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</si>
  <si>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</si>
  <si>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</si>
  <si>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</si>
  <si>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</si>
  <si>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</si>
  <si>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</si>
  <si>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</si>
  <si>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</si>
  <si>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</si>
  <si>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</si>
  <si>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</si>
  <si>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</si>
  <si>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</si>
  <si>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</si>
  <si>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</si>
  <si>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</si>
  <si>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</si>
  <si>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</si>
  <si>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</si>
  <si>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</si>
  <si>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</si>
  <si>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</si>
  <si>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</si>
  <si>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</si>
  <si>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</si>
  <si>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</si>
  <si>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</si>
  <si>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</si>
  <si>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</si>
  <si>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</si>
  <si>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</si>
  <si>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</si>
  <si>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</si>
  <si>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</si>
  <si>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</si>
  <si>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</si>
  <si>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</si>
  <si>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</si>
  <si>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</si>
  <si>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</si>
  <si>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</si>
  <si>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</si>
  <si>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</si>
  <si>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</si>
  <si>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</si>
  <si>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</si>
  <si>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</si>
  <si>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</si>
  <si>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</si>
  <si>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</si>
  <si>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</si>
  <si>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</si>
  <si>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</si>
  <si>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</si>
  <si>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</si>
  <si>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</si>
  <si>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</si>
  <si>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</si>
  <si>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</si>
  <si>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</si>
  <si>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</si>
  <si>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</si>
  <si>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</si>
  <si>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</si>
  <si>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</si>
  <si>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</si>
  <si>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</si>
  <si>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</si>
  <si>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</si>
  <si>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</si>
  <si>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</si>
  <si>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</si>
  <si>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</si>
  <si>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</si>
  <si>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</si>
  <si>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</si>
  <si>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</si>
  <si>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</si>
  <si>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</si>
  <si>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</si>
  <si>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</si>
  <si>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</si>
  <si>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</si>
  <si>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</si>
  <si>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</si>
  <si>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</si>
  <si>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</si>
  <si>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</si>
  <si>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</si>
  <si>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</si>
  <si>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</si>
  <si>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</si>
  <si>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</si>
  <si>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</si>
  <si>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</si>
  <si>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</si>
  <si>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</si>
  <si>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</si>
  <si>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</si>
  <si>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</si>
  <si>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</si>
  <si>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</si>
  <si>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</si>
  <si>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</si>
  <si>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</si>
  <si>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</si>
  <si>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</si>
  <si>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</si>
  <si>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</si>
  <si>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</si>
  <si>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</si>
  <si>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</si>
  <si>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</si>
  <si>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</si>
  <si>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</si>
  <si>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</si>
  <si>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</si>
  <si>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</si>
  <si>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</si>
  <si>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</si>
  <si>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</si>
  <si>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</si>
  <si>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</si>
  <si>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</si>
  <si>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</si>
  <si>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</si>
  <si>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</si>
  <si>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</si>
  <si>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</si>
  <si>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</si>
  <si>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</si>
  <si>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</si>
  <si>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</si>
  <si>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</si>
  <si>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</si>
  <si>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</si>
  <si>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</si>
  <si>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</si>
  <si>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</si>
  <si>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</si>
  <si>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</si>
  <si>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</si>
  <si>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</si>
  <si>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</si>
  <si>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</si>
  <si>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</si>
  <si>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</si>
  <si>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</si>
  <si>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</si>
  <si>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</si>
  <si>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</si>
  <si>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</si>
  <si>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</si>
  <si>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</si>
  <si>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</si>
  <si>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</si>
  <si>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</si>
  <si>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</si>
  <si>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</si>
  <si>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</si>
  <si>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</si>
  <si>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</si>
  <si>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</si>
  <si>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</si>
  <si>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</si>
  <si>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</si>
  <si>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</si>
  <si>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</si>
  <si>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</si>
  <si>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</si>
  <si>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</si>
  <si>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</si>
  <si>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</si>
  <si>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</si>
  <si>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</si>
  <si>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</si>
  <si>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</si>
  <si>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</si>
  <si>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</si>
  <si>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</si>
  <si>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</si>
  <si>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</si>
  <si>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</si>
  <si>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</si>
  <si>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</si>
  <si>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</si>
  <si>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</si>
  <si>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</si>
  <si>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</si>
  <si>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</si>
  <si>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</si>
  <si>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</si>
  <si>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</si>
  <si>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</si>
  <si>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</si>
  <si>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</si>
  <si>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</si>
  <si>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</si>
  <si>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</si>
  <si>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</si>
  <si>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</si>
  <si>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</si>
  <si>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</si>
  <si>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</si>
  <si>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</si>
  <si>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</si>
  <si>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</si>
  <si>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</si>
  <si>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</si>
  <si>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</si>
  <si>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</si>
  <si>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</si>
  <si>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</si>
  <si>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</si>
  <si>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</si>
  <si>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</si>
  <si>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</si>
  <si>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</si>
  <si>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</si>
  <si>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</si>
  <si>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</si>
  <si>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</si>
  <si>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</si>
  <si>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</si>
  <si>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</si>
  <si>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</si>
  <si>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</si>
  <si>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</si>
  <si>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</si>
  <si>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</si>
  <si>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</si>
  <si>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</si>
  <si>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</si>
  <si>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</si>
  <si>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</si>
  <si>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</si>
  <si>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</si>
  <si>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</si>
  <si>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</si>
  <si>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</si>
  <si>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</si>
  <si>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</si>
  <si>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</si>
  <si>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</si>
  <si>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</si>
  <si>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</si>
  <si>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</si>
  <si>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</si>
  <si>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</si>
  <si>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</si>
  <si>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</si>
  <si>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</si>
  <si>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</si>
  <si>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</si>
  <si>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</si>
  <si>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</si>
  <si>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</si>
  <si>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</si>
  <si>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</si>
  <si>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</si>
  <si>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</si>
  <si>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</si>
  <si>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</si>
  <si>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</si>
  <si>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</si>
  <si>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</si>
  <si>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</si>
  <si>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</si>
  <si>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</si>
  <si>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</si>
  <si>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</si>
  <si>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</si>
  <si>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</si>
  <si>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</si>
  <si>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</si>
  <si>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</si>
  <si>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</si>
  <si>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</si>
  <si>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</si>
  <si>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</si>
  <si>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</si>
  <si>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</si>
  <si>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</si>
  <si>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</si>
  <si>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</si>
  <si>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</si>
  <si>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</si>
  <si>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</si>
  <si>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</si>
  <si>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</si>
  <si>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</si>
  <si>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</si>
  <si>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</si>
  <si>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</si>
  <si>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</si>
  <si>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</si>
  <si>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</si>
  <si>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</si>
  <si>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</si>
  <si>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</si>
  <si>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</si>
  <si>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</si>
  <si>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</si>
  <si>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</si>
  <si>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</si>
  <si>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</si>
  <si>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</si>
  <si>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</si>
  <si>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</si>
  <si>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</si>
  <si>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</si>
  <si>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</si>
  <si>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</si>
  <si>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</si>
  <si>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</si>
  <si>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</si>
  <si>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</si>
  <si>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</si>
  <si>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</si>
  <si>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</si>
  <si>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</si>
  <si>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</si>
  <si>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</si>
  <si>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</si>
  <si>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</si>
  <si>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</si>
  <si>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</si>
  <si>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</si>
  <si>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</si>
  <si>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</si>
  <si>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</si>
  <si>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</si>
  <si>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</si>
  <si>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</si>
  <si>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</si>
  <si>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</si>
  <si>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</si>
  <si>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</si>
  <si>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</si>
  <si>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</si>
  <si>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</si>
  <si>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</si>
  <si>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</si>
  <si>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</si>
  <si>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</si>
  <si>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</si>
  <si>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</si>
  <si>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</si>
  <si>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</si>
  <si>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</si>
  <si>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</si>
  <si>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</si>
  <si>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</si>
  <si>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</si>
  <si>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</si>
  <si>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</si>
  <si>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</si>
  <si>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</si>
  <si>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</si>
  <si>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</si>
  <si>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</si>
  <si>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</si>
  <si>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</si>
  <si>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</si>
  <si>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</si>
  <si>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</si>
  <si>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</si>
  <si>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</si>
  <si>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</si>
  <si>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</si>
  <si>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</si>
  <si>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</si>
  <si>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</si>
  <si>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</si>
  <si>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</si>
  <si>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</si>
  <si>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</si>
  <si>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</si>
  <si>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</si>
  <si>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</si>
  <si>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</si>
  <si>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</si>
  <si>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</si>
  <si>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</si>
  <si>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</si>
  <si>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</si>
  <si>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</si>
  <si>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</si>
  <si>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</si>
  <si>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</si>
  <si>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</si>
  <si>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</si>
  <si>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</si>
  <si>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</si>
  <si>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</si>
  <si>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</si>
  <si>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</si>
  <si>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</si>
  <si>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</si>
  <si>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</si>
  <si>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</si>
  <si>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</si>
  <si>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</si>
  <si>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</si>
  <si>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</si>
  <si>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</si>
  <si>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</si>
  <si>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</si>
  <si>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</si>
  <si>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</si>
  <si>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</si>
  <si>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</si>
  <si>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</si>
  <si>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</si>
  <si>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</si>
  <si>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</si>
  <si>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</si>
  <si>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</si>
  <si>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</si>
  <si>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</si>
  <si>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</si>
  <si>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</si>
  <si>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</si>
  <si>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</si>
  <si>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</si>
  <si>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</si>
  <si>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</si>
  <si>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</si>
  <si>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</si>
  <si>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</si>
  <si>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</si>
  <si>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</si>
  <si>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</si>
  <si>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</si>
  <si>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</si>
  <si>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</si>
  <si>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</si>
  <si>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</si>
  <si>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</si>
  <si>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</si>
  <si>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</si>
  <si>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</si>
  <si>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</si>
  <si>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</si>
  <si>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</si>
  <si>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</si>
  <si>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</si>
  <si>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</si>
  <si>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</si>
  <si>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</si>
  <si>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</si>
  <si>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</si>
  <si>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</si>
  <si>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</si>
  <si>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</si>
  <si>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</si>
  <si>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</si>
  <si>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</si>
  <si>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</si>
  <si>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</si>
  <si>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</si>
  <si>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</si>
  <si>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</si>
  <si>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</si>
  <si>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</si>
  <si>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</si>
  <si>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</si>
  <si>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</si>
  <si>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</si>
  <si>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</si>
  <si>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</si>
  <si>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</si>
  <si>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</si>
  <si>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</si>
  <si>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</si>
  <si>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</si>
  <si>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</si>
  <si>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</si>
  <si>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</si>
  <si>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</si>
  <si>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</si>
  <si>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</si>
  <si>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</si>
  <si>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</si>
  <si>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</si>
  <si>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</si>
  <si>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</si>
  <si>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</si>
  <si>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</si>
  <si>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</si>
  <si>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</si>
  <si>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</si>
  <si>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</si>
  <si>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</si>
  <si>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</si>
  <si>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</si>
  <si>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</si>
  <si>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</si>
  <si>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</si>
  <si>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</si>
  <si>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</si>
  <si>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</si>
  <si>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</si>
  <si>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</si>
  <si>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</si>
  <si>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</si>
  <si>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</si>
  <si>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</si>
  <si>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</si>
  <si>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</si>
  <si>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</si>
  <si>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</si>
  <si>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</si>
  <si>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</si>
  <si>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</si>
  <si>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</si>
  <si>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</si>
  <si>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</si>
  <si>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</si>
  <si>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</si>
  <si>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</si>
  <si>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</si>
  <si>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</si>
  <si>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</si>
  <si>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</si>
  <si>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</si>
  <si>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</si>
  <si>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</si>
  <si>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</si>
  <si>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</si>
  <si>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</si>
  <si>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</si>
  <si>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</si>
  <si>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</si>
  <si>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</si>
  <si>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</si>
  <si>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</si>
  <si>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</si>
  <si>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</si>
  <si>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</si>
  <si>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</si>
  <si>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</si>
  <si>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</si>
  <si>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</si>
  <si>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</si>
  <si>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</si>
  <si>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</si>
  <si>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</si>
  <si>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</si>
  <si>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</si>
  <si>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</si>
  <si>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</si>
  <si>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</si>
  <si>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</si>
  <si>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</si>
  <si>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</si>
  <si>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</si>
  <si>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</si>
  <si>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</si>
  <si>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</si>
  <si>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</si>
  <si>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</si>
  <si>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</si>
  <si>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</si>
  <si>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</si>
  <si>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</si>
  <si>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</si>
  <si>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</si>
  <si>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</si>
  <si>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</si>
  <si>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</si>
  <si>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</si>
  <si>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</si>
  <si>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</si>
  <si>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</si>
  <si>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</si>
  <si>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</si>
  <si>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</si>
  <si>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</si>
  <si>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</si>
  <si>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</si>
  <si>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</si>
  <si>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</si>
  <si>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</si>
  <si>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</si>
  <si>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</si>
  <si>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</si>
  <si>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</si>
  <si>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</si>
  <si>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</si>
  <si>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</si>
  <si>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</si>
  <si>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</si>
  <si>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</si>
  <si>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</si>
  <si>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</si>
  <si>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</si>
  <si>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</si>
  <si>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</si>
  <si>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</si>
  <si>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</si>
  <si>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</si>
  <si>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</si>
  <si>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</si>
  <si>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</si>
  <si>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</si>
  <si>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</si>
  <si>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</si>
  <si>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</si>
  <si>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</si>
  <si>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</si>
  <si>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</si>
  <si>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</si>
  <si>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</si>
  <si>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</si>
  <si>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</si>
  <si>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</si>
  <si>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</si>
  <si>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</si>
  <si>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</si>
  <si>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</si>
  <si>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</si>
  <si>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</si>
  <si>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</si>
  <si>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</si>
  <si>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</si>
  <si>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</si>
  <si>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</si>
  <si>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</si>
  <si>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</si>
  <si>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</si>
  <si>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</si>
  <si>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</si>
  <si>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</si>
  <si>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</si>
  <si>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</si>
  <si>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</si>
  <si>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</si>
  <si>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</si>
  <si>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</si>
  <si>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</si>
  <si>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</si>
  <si>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</si>
  <si>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</si>
  <si>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</si>
  <si>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</si>
  <si>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</si>
  <si>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</si>
  <si>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</si>
  <si>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</si>
  <si>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</si>
  <si>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</si>
  <si>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</si>
  <si>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</si>
  <si>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</si>
  <si>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</si>
  <si>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</si>
  <si>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</si>
  <si>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</si>
  <si>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</si>
  <si>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</si>
  <si>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</si>
  <si>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</si>
  <si>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</si>
  <si>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</si>
  <si>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</si>
  <si>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</si>
  <si>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</si>
  <si>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</si>
  <si>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</si>
  <si>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</si>
  <si>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</si>
  <si>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</si>
  <si>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</si>
  <si>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</si>
  <si>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</si>
  <si>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</si>
  <si>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</si>
  <si>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</si>
  <si>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</si>
  <si>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</si>
  <si>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</si>
  <si>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</si>
  <si>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</si>
  <si>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</si>
  <si>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</si>
  <si>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</si>
  <si>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</si>
  <si>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</si>
  <si>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</si>
  <si>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</si>
  <si>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</si>
  <si>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</si>
  <si>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</si>
  <si>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</si>
  <si>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</si>
  <si>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</si>
  <si>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</si>
  <si>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</si>
  <si>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</si>
  <si>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</si>
  <si>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</si>
  <si>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</si>
  <si>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</si>
  <si>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</si>
  <si>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</si>
  <si>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</si>
  <si>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</si>
  <si>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</si>
  <si>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</si>
  <si>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</si>
  <si>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</si>
  <si>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</si>
  <si>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</si>
  <si>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</si>
  <si>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</si>
  <si>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</si>
  <si>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</si>
  <si>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</si>
  <si>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</si>
  <si>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</si>
  <si>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</si>
  <si>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</si>
  <si>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</si>
  <si>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</si>
  <si>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</si>
  <si>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</si>
  <si>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</si>
  <si>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</si>
  <si>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</si>
  <si>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</si>
  <si>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</si>
  <si>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</si>
  <si>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</si>
  <si>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</si>
  <si>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</si>
  <si>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</si>
  <si>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</si>
  <si>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</si>
  <si>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</si>
  <si>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</si>
  <si>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</si>
  <si>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</si>
  <si>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</si>
  <si>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</si>
  <si>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</si>
  <si>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</si>
  <si>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</si>
  <si>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</si>
  <si>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</si>
  <si>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</si>
  <si>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</si>
  <si>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</si>
  <si>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</si>
  <si>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</si>
  <si>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</si>
  <si>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</si>
  <si>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</si>
  <si>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</si>
  <si>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</si>
  <si>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</si>
  <si>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</si>
  <si>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</si>
  <si>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</si>
  <si>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</si>
  <si>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</si>
  <si>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</si>
  <si>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</si>
  <si>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</si>
  <si>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</si>
  <si>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</si>
  <si>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</si>
  <si>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</si>
  <si>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</si>
  <si>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</si>
  <si>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</si>
  <si>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</si>
  <si>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</si>
  <si>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</si>
  <si>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</si>
  <si>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</si>
  <si>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</si>
  <si>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</si>
  <si>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</si>
  <si>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</si>
  <si>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</si>
  <si>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</si>
  <si>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</si>
  <si>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</si>
  <si>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</si>
  <si>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</si>
  <si>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</si>
  <si>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</si>
  <si>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</si>
  <si>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</si>
  <si>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</si>
  <si>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</si>
  <si>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</si>
  <si>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</si>
  <si>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</si>
  <si>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</si>
  <si>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</si>
  <si>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</si>
  <si>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</si>
  <si>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</si>
  <si>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</si>
  <si>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</si>
  <si>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</si>
  <si>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</si>
  <si>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</si>
  <si>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</si>
  <si>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</si>
  <si>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</si>
  <si>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</si>
  <si>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</si>
  <si>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</si>
  <si>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</si>
  <si>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</si>
  <si>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</si>
  <si>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</si>
  <si>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</si>
  <si>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</si>
  <si>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</si>
  <si>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</si>
  <si>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</si>
  <si>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</si>
  <si>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</si>
  <si>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</si>
  <si>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</si>
  <si>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</si>
  <si>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</si>
  <si>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</si>
  <si>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</si>
  <si>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</si>
  <si>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</si>
  <si>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</si>
  <si>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</si>
  <si>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</si>
  <si>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</si>
  <si>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</si>
  <si>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</si>
  <si>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</si>
  <si>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</si>
  <si>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</si>
  <si>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</si>
  <si>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</si>
  <si>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</si>
  <si>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</si>
  <si>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</si>
  <si>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</si>
  <si>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</si>
  <si>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</si>
  <si>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</si>
  <si>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</si>
  <si>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</si>
  <si>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</si>
  <si>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</si>
  <si>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</si>
  <si>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</si>
  <si>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</si>
  <si>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</si>
  <si>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</si>
  <si>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</si>
  <si>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</si>
  <si>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</si>
  <si>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</si>
  <si>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</si>
  <si>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</si>
  <si>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</si>
  <si>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</si>
  <si>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</si>
  <si>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</si>
  <si>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</si>
  <si>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</si>
  <si>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</si>
  <si>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</si>
  <si>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</si>
  <si>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</si>
  <si>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</si>
  <si>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</si>
  <si>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</si>
  <si>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</si>
  <si>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</si>
  <si>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</si>
  <si>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</si>
  <si>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</si>
  <si>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</si>
  <si>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</si>
  <si>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</si>
  <si>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</si>
  <si>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</si>
  <si>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</si>
  <si>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</si>
  <si>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</si>
  <si>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</si>
  <si>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</si>
  <si>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</si>
  <si>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</si>
  <si>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</si>
  <si>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</si>
  <si>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</si>
  <si>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</si>
  <si>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</si>
  <si>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</si>
  <si>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</si>
  <si>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</si>
  <si>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</si>
  <si>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</si>
  <si>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</si>
  <si>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</si>
  <si>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</si>
  <si>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</si>
  <si>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</si>
  <si>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</si>
  <si>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</si>
  <si>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</si>
  <si>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</si>
  <si>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</si>
  <si>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</si>
  <si>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</si>
  <si>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</si>
  <si>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</si>
  <si>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</si>
  <si>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</si>
  <si>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</si>
  <si>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</si>
  <si>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</si>
  <si>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</si>
  <si>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</si>
  <si>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</si>
  <si>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</si>
  <si>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</si>
  <si>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</si>
  <si>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</si>
  <si>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</si>
  <si>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</si>
  <si>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</si>
  <si>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</si>
  <si>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</si>
  <si>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</si>
  <si>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</si>
  <si>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</si>
  <si>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</si>
  <si>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</si>
  <si>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</si>
  <si>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</si>
  <si>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</si>
  <si>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</si>
  <si>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</si>
  <si>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</si>
  <si>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</si>
  <si>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</si>
  <si>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</si>
  <si>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</si>
  <si>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</si>
  <si>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</si>
  <si>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</si>
  <si>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</si>
  <si>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</si>
  <si>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</si>
  <si>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</si>
  <si>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</si>
  <si>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</si>
  <si>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</si>
  <si>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</si>
  <si>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</si>
  <si>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</si>
  <si>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</si>
  <si>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</si>
  <si>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</si>
  <si>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</si>
  <si>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</si>
  <si>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</si>
  <si>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</si>
  <si>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</si>
  <si>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</si>
  <si>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</si>
  <si>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</si>
  <si>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</si>
  <si>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</si>
  <si>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</si>
  <si>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</si>
  <si>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</si>
  <si>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</si>
  <si>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</si>
  <si>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</si>
  <si>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</si>
  <si>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</si>
  <si>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</si>
  <si>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</si>
  <si>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</si>
  <si>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</si>
  <si>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</si>
  <si>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</si>
  <si>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</si>
  <si>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</si>
  <si>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</si>
  <si>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</si>
  <si>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</si>
  <si>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</si>
  <si>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</si>
  <si>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</si>
  <si>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</si>
  <si>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</si>
  <si>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</si>
  <si>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</si>
  <si>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</si>
  <si>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</si>
  <si>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</si>
  <si>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</si>
  <si>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</si>
  <si>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</si>
  <si>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</si>
  <si>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</si>
  <si>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</si>
  <si>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</si>
  <si>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</si>
  <si>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</si>
  <si>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</si>
  <si>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</si>
  <si>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</si>
  <si>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</si>
  <si>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</si>
  <si>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</si>
  <si>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</si>
  <si>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</si>
  <si>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</si>
  <si>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</si>
  <si>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</si>
  <si>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</si>
  <si>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</si>
  <si>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</si>
  <si>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</si>
  <si>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</si>
  <si>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</si>
  <si>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</si>
  <si>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</si>
  <si>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</si>
  <si>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</si>
  <si>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</si>
  <si>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</si>
  <si>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</si>
  <si>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</si>
  <si>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</si>
  <si>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</si>
  <si>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</si>
  <si>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</si>
  <si>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</si>
  <si>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</si>
  <si>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</si>
  <si>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</si>
  <si>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</si>
  <si>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</si>
  <si>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</si>
  <si>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</si>
  <si>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</si>
  <si>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</si>
  <si>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</si>
  <si>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</si>
  <si>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</si>
  <si>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</si>
  <si>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</si>
  <si>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</si>
  <si>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</si>
  <si>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</si>
  <si>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</si>
  <si>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</si>
  <si>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</si>
  <si>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</si>
  <si>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</si>
  <si>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</si>
  <si>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</si>
  <si>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</si>
  <si>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</si>
  <si>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</si>
  <si>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</si>
  <si>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</si>
  <si>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</si>
  <si>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</si>
  <si>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</si>
  <si>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</si>
  <si>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</si>
  <si>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</si>
  <si>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</si>
  <si>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</si>
  <si>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</si>
  <si>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</si>
  <si>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</si>
  <si>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</si>
  <si>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</si>
  <si>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</si>
  <si>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</si>
  <si>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</si>
  <si>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</si>
  <si>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</si>
  <si>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</si>
  <si>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</si>
  <si>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</si>
  <si>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</si>
  <si>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</si>
  <si>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</si>
  <si>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</si>
  <si>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</si>
  <si>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</si>
  <si>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</si>
  <si>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</si>
  <si>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</si>
  <si>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</si>
  <si>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</si>
  <si>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</si>
  <si>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</si>
  <si>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</si>
  <si>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</si>
  <si>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</si>
  <si>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</si>
  <si>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</si>
  <si>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</si>
  <si>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</si>
  <si>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</si>
  <si>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</si>
  <si>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</si>
  <si>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</si>
  <si>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</si>
  <si>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</si>
  <si>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</si>
  <si>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</si>
  <si>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</si>
  <si>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</si>
  <si>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</si>
  <si>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</si>
  <si>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</si>
  <si>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</si>
  <si>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</si>
  <si>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</si>
  <si>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</si>
  <si>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</si>
  <si>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</si>
  <si>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</si>
  <si>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</si>
  <si>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</si>
  <si>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</si>
  <si>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</si>
  <si>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</si>
  <si>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</si>
  <si>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</si>
  <si>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</si>
  <si>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</si>
  <si>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</si>
  <si>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</si>
  <si>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</si>
  <si>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</si>
  <si>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</si>
  <si>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</si>
  <si>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</si>
  <si>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</si>
  <si>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</si>
  <si>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</si>
  <si>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</si>
  <si>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</si>
  <si>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</si>
  <si>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</si>
  <si>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</si>
  <si>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</si>
  <si>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</si>
  <si>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</si>
  <si>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</si>
  <si>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</si>
  <si>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</si>
  <si>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</si>
  <si>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</si>
  <si>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</si>
  <si>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</si>
  <si>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</si>
  <si>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</si>
  <si>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</si>
  <si>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</si>
  <si>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</si>
  <si>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</si>
  <si>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</si>
  <si>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</si>
  <si>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</si>
  <si>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</si>
  <si>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</si>
  <si>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</si>
  <si>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</si>
  <si>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</si>
  <si>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</si>
  <si>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</si>
  <si>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</si>
  <si>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</si>
  <si>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</si>
  <si>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</si>
  <si>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</si>
  <si>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</si>
  <si>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</si>
  <si>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</si>
  <si>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</si>
  <si>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</si>
  <si>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</si>
  <si>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</si>
  <si>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</si>
  <si>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</si>
  <si>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</si>
  <si>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</si>
  <si>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</si>
  <si>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</si>
  <si>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</si>
  <si>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</si>
  <si>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</si>
  <si>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</si>
  <si>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</si>
  <si>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</si>
  <si>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</si>
  <si>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</si>
  <si>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</si>
  <si>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</si>
  <si>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</si>
  <si>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</si>
  <si>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</si>
  <si>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</si>
  <si>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</si>
  <si>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</si>
  <si>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</si>
  <si>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</si>
  <si>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</si>
  <si>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</si>
  <si>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</si>
  <si>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</si>
  <si>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</si>
  <si>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</si>
  <si>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</si>
  <si>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</si>
  <si>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</si>
  <si>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</si>
  <si>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</si>
  <si>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</si>
  <si>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</si>
  <si>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</si>
  <si>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</si>
  <si>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</si>
  <si>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</si>
  <si>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</si>
  <si>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</si>
  <si>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</si>
  <si>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</si>
  <si>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</si>
  <si>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</si>
  <si>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</si>
  <si>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</si>
  <si>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</si>
  <si>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</si>
  <si>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</si>
  <si>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</si>
  <si>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</si>
  <si>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</si>
  <si>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</si>
  <si>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</si>
  <si>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</si>
  <si>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</si>
  <si>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</si>
  <si>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</si>
  <si>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</si>
  <si>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</si>
  <si>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</si>
  <si>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</si>
  <si>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</si>
  <si>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</si>
  <si>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</si>
  <si>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</si>
  <si>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</si>
  <si>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</si>
  <si>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</si>
  <si>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</si>
  <si>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</si>
  <si>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</si>
  <si>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</si>
  <si>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</si>
  <si>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</si>
  <si>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</si>
  <si>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</si>
  <si>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</si>
  <si>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</si>
  <si>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</si>
  <si>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</si>
  <si>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</si>
  <si>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</si>
  <si>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</si>
  <si>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</si>
  <si>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</si>
  <si>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</si>
  <si>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</si>
  <si>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</si>
  <si>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</si>
  <si>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</si>
  <si>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</si>
  <si>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</si>
  <si>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</si>
  <si>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</si>
  <si>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</si>
  <si>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</si>
  <si>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</si>
  <si>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</si>
  <si>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</si>
  <si>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</si>
  <si>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</si>
  <si>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</si>
  <si>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</si>
  <si>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</si>
  <si>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</si>
  <si>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</si>
  <si>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</si>
  <si>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</si>
  <si>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</si>
  <si>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</si>
  <si>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</si>
  <si>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</si>
  <si>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</si>
  <si>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</si>
  <si>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</si>
  <si>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</si>
  <si>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</si>
  <si>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</si>
  <si>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</si>
  <si>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</si>
  <si>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</si>
  <si>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</si>
  <si>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</si>
  <si>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</si>
  <si>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</si>
  <si>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</si>
  <si>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</si>
  <si>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</si>
  <si>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</si>
  <si>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</si>
  <si>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</si>
  <si>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</si>
  <si>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</si>
  <si>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</si>
  <si>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</si>
  <si>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</si>
  <si>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</si>
  <si>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</si>
  <si>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</si>
  <si>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</si>
  <si>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</si>
  <si>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</si>
  <si>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</si>
  <si>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</si>
  <si>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</si>
  <si>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</si>
  <si>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</si>
  <si>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</si>
  <si>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</si>
  <si>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</si>
  <si>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</si>
  <si>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</si>
  <si>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</si>
  <si>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</si>
  <si>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</si>
  <si>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</si>
  <si>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</si>
  <si>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</si>
  <si>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</si>
  <si>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</si>
  <si>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</si>
  <si>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</si>
  <si>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</si>
  <si>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</si>
  <si>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</si>
  <si>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</si>
  <si>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</si>
  <si>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</si>
  <si>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</si>
  <si>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</si>
  <si>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</si>
  <si>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</si>
  <si>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</si>
  <si>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</si>
  <si>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</si>
  <si>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</si>
  <si>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</si>
  <si>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</si>
  <si>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</si>
  <si>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</si>
  <si>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</si>
  <si>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</si>
  <si>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</si>
  <si>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</si>
  <si>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</si>
  <si>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</si>
  <si>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</si>
  <si>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</si>
  <si>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</si>
  <si>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</si>
  <si>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</si>
  <si>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</si>
  <si>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</si>
  <si>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</si>
  <si>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</si>
  <si>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</si>
  <si>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</si>
  <si>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</si>
  <si>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</si>
  <si>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</si>
  <si>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</si>
  <si>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</si>
  <si>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</si>
  <si>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</si>
  <si>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</si>
  <si>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</si>
  <si>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</si>
  <si>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</si>
  <si>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</si>
  <si>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</si>
  <si>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</si>
  <si>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</si>
  <si>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</si>
  <si>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</si>
  <si>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</si>
  <si>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</si>
  <si>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</si>
  <si>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</si>
  <si>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</si>
  <si>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</si>
  <si>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</si>
  <si>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</si>
  <si>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</si>
  <si>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</si>
  <si>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</si>
  <si>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</si>
  <si>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</si>
  <si>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</si>
  <si>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</si>
  <si>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</si>
  <si>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</si>
  <si>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</si>
  <si>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</si>
  <si>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</si>
  <si>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</si>
  <si>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</si>
  <si>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</si>
  <si>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</si>
  <si>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</si>
  <si>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</si>
  <si>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</si>
  <si>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</si>
  <si>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</si>
  <si>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</si>
  <si>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</si>
  <si>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</si>
  <si>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</si>
  <si>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</si>
  <si>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</si>
  <si>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</si>
  <si>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</si>
  <si>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</si>
  <si>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</si>
  <si>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</si>
  <si>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</si>
  <si>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</si>
  <si>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</si>
  <si>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</si>
  <si>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</si>
  <si>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</si>
  <si>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</si>
  <si>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</si>
  <si>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</si>
  <si>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</si>
  <si>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</si>
  <si>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</si>
  <si>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</si>
  <si>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</si>
  <si>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</si>
  <si>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</si>
  <si>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</si>
  <si>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</si>
  <si>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</si>
  <si>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</si>
  <si>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</si>
  <si>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</si>
  <si>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</si>
  <si>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</si>
  <si>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</si>
  <si>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</si>
  <si>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</si>
  <si>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</si>
  <si>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</si>
  <si>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</si>
  <si>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</si>
  <si>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</si>
  <si>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</si>
  <si>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</si>
  <si>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</si>
  <si>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</si>
  <si>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</si>
  <si>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</si>
  <si>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</si>
  <si>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</si>
  <si>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</si>
  <si>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</si>
  <si>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</si>
  <si>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</si>
  <si>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</si>
  <si>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</si>
  <si>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</si>
  <si>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</si>
  <si>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</si>
  <si>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</si>
  <si>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</si>
  <si>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</si>
  <si>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</si>
  <si>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</si>
  <si>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</si>
  <si>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</si>
  <si>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</si>
  <si>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</si>
  <si>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</si>
  <si>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</si>
  <si>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</si>
  <si>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</si>
  <si>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</si>
  <si>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</si>
  <si>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</si>
  <si>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</si>
  <si>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</si>
  <si>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</si>
  <si>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</si>
  <si>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</si>
  <si>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</si>
  <si>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</si>
  <si>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</si>
  <si>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</si>
  <si>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</si>
  <si>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</si>
  <si>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</si>
  <si>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</si>
  <si>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</si>
  <si>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</si>
  <si>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</si>
  <si>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</si>
  <si>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</si>
  <si>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</si>
  <si>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</si>
  <si>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</si>
  <si>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</si>
  <si>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</si>
  <si>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</si>
  <si>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</si>
  <si>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</si>
  <si>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</si>
  <si>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</si>
  <si>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</si>
  <si>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</si>
  <si>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</si>
  <si>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</si>
  <si>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</si>
  <si>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</si>
  <si>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</si>
  <si>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</si>
  <si>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</si>
  <si>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</si>
  <si>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</si>
  <si>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</si>
  <si>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</si>
  <si>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</si>
  <si>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</si>
  <si>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</si>
  <si>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</si>
  <si>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</si>
  <si>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</si>
  <si>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</si>
  <si>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</si>
  <si>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</si>
  <si>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</si>
  <si>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</si>
  <si>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</si>
  <si>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</si>
  <si>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</si>
  <si>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</si>
  <si>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</si>
  <si>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</si>
  <si>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</si>
  <si>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</si>
  <si>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</si>
  <si>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</si>
  <si>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</si>
  <si>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</si>
  <si>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</si>
  <si>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</si>
  <si>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</si>
  <si>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</si>
  <si>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</si>
  <si>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</si>
  <si>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</si>
  <si>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</si>
  <si>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</si>
  <si>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</si>
  <si>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</si>
  <si>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</si>
  <si>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</si>
  <si>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</si>
  <si>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</si>
  <si>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</si>
  <si>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</si>
  <si>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</si>
  <si>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</si>
  <si>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</si>
  <si>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</si>
  <si>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</si>
  <si>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</si>
  <si>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</si>
  <si>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</si>
  <si>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</si>
  <si>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</si>
  <si>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</si>
  <si>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</si>
  <si>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</si>
  <si>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</si>
  <si>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</si>
  <si>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</si>
  <si>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</si>
  <si>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</si>
  <si>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</si>
  <si>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</si>
  <si>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</si>
  <si>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</si>
  <si>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</si>
  <si>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</si>
  <si>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</si>
  <si>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</si>
  <si>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</si>
  <si>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t>
  </si>
  <si>
    <t>701820140225</t>
  </si>
  <si>
    <t>0105-2015</t>
  </si>
  <si>
    <t>0731-2016</t>
  </si>
  <si>
    <t>0732-2016</t>
  </si>
  <si>
    <t>0847-2016</t>
  </si>
  <si>
    <t>0913-2016</t>
  </si>
  <si>
    <t>0914-2016</t>
  </si>
  <si>
    <t>0416-2017</t>
  </si>
  <si>
    <t>0417-2017</t>
  </si>
  <si>
    <t>161-2018</t>
  </si>
  <si>
    <t>0348-2018</t>
  </si>
  <si>
    <t>0365-2018</t>
  </si>
  <si>
    <t>70-0207-2018</t>
  </si>
  <si>
    <t>70-0210-2018</t>
  </si>
  <si>
    <t>0221-2019</t>
  </si>
  <si>
    <t>70-0254-2019</t>
  </si>
  <si>
    <t>70-0266-2019</t>
  </si>
  <si>
    <t>70-0273-2019</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</si>
  <si>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</si>
  <si>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</si>
  <si>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en conformidad con el lineamiento, el manual operativo y las directrices establecidas por el ICBF en el marco de la politica de estado para el desarrollo integral de la primera infancia de “DE CERO A SIEMPRE”, en el servicio centro de desarrollo infantil.</t>
  </si>
  <si>
    <t>Prestar servicio de atencion integral a niños y niñas menores de 5 años, o hasta su ingreso al grado de transicion, con el fin de promover el desarrollo integral de la primera infancia, en conformidad con el manual operativo de la modalidad institucional y las directrices establecidas por el ICBF, en el marco de la politica de estado para el desarrollo integral de la primera infancia “ de cero a siempre” en el Centro de Desarrollo Infantil.</t>
  </si>
  <si>
    <t xml:space="preserve">Prestar el servicio de educacion inicial en el marco de la atencion integral a niñas y niños menores de 5 años, o hasta su ingreso al grado de transicion de conformidad con los manuales operativos de la modalidad y las directrices establecidas por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</si>
  <si>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transicion, en conformidad con los manueles operativos de las modalidades y directrices establecidas por el ICBF, en armonia con la politica de estado para el desarrollo integral de la primera infancia “de cero a siempre”, en el desarrollo infantil en medio familiar y centro de desarrollo infantil.</t>
  </si>
  <si>
    <t>Prestar el servicio de atencion a niñas y niños, en el marco de la politica de estado para el desarrollo integral a la primera infancia “de cero a siempre”, de conformidad con las directrices, lineamientos y parametros establecidos por el ICBF para los servicios de hogares comunitarios de bienestar familiar.</t>
  </si>
  <si>
    <t>Prestar el servicio de centros de desarrollo infantil – CDI – y desarrollo infantil en medio familiar – DIMF – de conformidad con el manual operativo de la modalidad institucional y familiar, y las directrices establecidas por el ICBF, en armonia con la politica de estado para el desarrollo integral de la primera infancia de cero a siempre.</t>
  </si>
  <si>
    <t>Prestar los servicios: Hogares Comunitarios de Bienestar, HCB FAMI de conformidad con las directrices, lineamientos y parametros establecidos por el ICBF, en armonia con la politica de estado para el desarrollo integral a la primera infancia de cero a siempre.</t>
  </si>
  <si>
    <t>13005032020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</si>
  <si>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</si>
  <si>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70004172020</t>
  </si>
  <si>
    <t>Prestar los servicios para la atención a la primera infancia en los Hogares Comunitarios de Bienestar Integrales,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</si>
  <si>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70004182020</t>
  </si>
  <si>
    <t>70004162020</t>
  </si>
  <si>
    <t>70004232020</t>
  </si>
  <si>
    <t>70004152020</t>
  </si>
  <si>
    <t>funbienpaz@outlook.com</t>
  </si>
  <si>
    <t>Carrera 10A # 28A-71 (Sincelejo)</t>
  </si>
  <si>
    <t>ELIECER ANTONIO PATERNINA PATERNINA</t>
  </si>
  <si>
    <t>Turbaco, Calle San Roque # 13-07 piso 2</t>
  </si>
  <si>
    <t>3013087034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</si>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</sst>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M179" sqref="M179"/>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199" t="s">
        <v>2654</v>
      </c>
      <c r="D2" s="200"/>
      <c r="E2" s="200"/>
      <c r="F2" s="200"/>
      <c r="G2" s="200"/>
      <c r="H2" s="200"/>
      <c r="I2" s="200"/>
      <c r="J2" s="200"/>
      <c r="K2" s="200"/>
      <c r="L2" s="175" t="s">
        <v>2640</v>
      </c>
      <c r="M2" s="175"/>
      <c r="N2" s="183" t="s">
        <v>2641</v>
      </c>
      <c r="O2" s="184"/>
    </row>
    <row r="3" spans="1:20" ht="33" customHeight="1" x14ac:dyDescent="0.2">
      <c r="A3" s="9"/>
      <c r="B3" s="8"/>
      <c r="C3" s="201"/>
      <c r="D3" s="202"/>
      <c r="E3" s="202"/>
      <c r="F3" s="202"/>
      <c r="G3" s="202"/>
      <c r="H3" s="202"/>
      <c r="I3" s="202"/>
      <c r="J3" s="202"/>
      <c r="K3" s="202"/>
      <c r="L3" s="185" t="s">
        <v>1</v>
      </c>
      <c r="M3" s="185"/>
      <c r="N3" s="185" t="s">
        <v>2642</v>
      </c>
      <c r="O3" s="187"/>
    </row>
    <row r="4" spans="1:20" ht="24.75" customHeight="1" thickBot="1" x14ac:dyDescent="0.25">
      <c r="A4" s="10"/>
      <c r="B4" s="12"/>
      <c r="C4" s="203"/>
      <c r="D4" s="204"/>
      <c r="E4" s="204"/>
      <c r="F4" s="204"/>
      <c r="G4" s="204"/>
      <c r="H4" s="204"/>
      <c r="I4" s="204"/>
      <c r="J4" s="204"/>
      <c r="K4" s="204"/>
      <c r="L4" s="188" t="s">
        <v>0</v>
      </c>
      <c r="M4" s="188"/>
      <c r="N4" s="188"/>
      <c r="O4" s="189"/>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25">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25">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2663</v>
      </c>
      <c r="D14" s="14"/>
      <c r="E14" s="14"/>
      <c r="F14" s="14"/>
      <c r="G14" s="14"/>
      <c r="H14" s="14"/>
      <c r="I14" s="14"/>
      <c r="J14" s="14"/>
      <c r="K14" s="14"/>
      <c r="L14" s="14"/>
      <c r="M14" s="14"/>
      <c r="N14" s="14"/>
      <c r="O14" s="15"/>
    </row>
    <row r="15" spans="1:20" ht="19.5" customHeight="1" thickBot="1" x14ac:dyDescent="0.25">
      <c r="A15" s="9"/>
      <c r="B15" s="32" t="s">
        <v>2635</v>
      </c>
      <c r="C15" s="151" t="s">
        <v>2718</v>
      </c>
      <c r="D15" s="35"/>
      <c r="E15" s="35"/>
      <c r="F15" s="5"/>
      <c r="G15" s="32" t="s">
        <v>1168</v>
      </c>
      <c r="H15" s="103" t="s">
        <v>208</v>
      </c>
      <c r="I15" s="32" t="s">
        <v>2624</v>
      </c>
      <c r="J15" s="108" t="s">
        <v>2626</v>
      </c>
      <c r="L15" s="205" t="s">
        <v>8</v>
      </c>
      <c r="M15" s="205"/>
      <c r="N15" s="123" t="s">
        <v>2664</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176" t="s">
        <v>21</v>
      </c>
      <c r="B17" s="177"/>
      <c r="C17" s="177"/>
      <c r="D17" s="177"/>
      <c r="E17" s="177"/>
      <c r="F17" s="177"/>
      <c r="G17" s="177"/>
      <c r="H17" s="176" t="s">
        <v>12</v>
      </c>
      <c r="I17" s="177"/>
      <c r="J17" s="177"/>
      <c r="K17" s="177"/>
      <c r="L17" s="177"/>
      <c r="M17" s="177"/>
      <c r="N17" s="177"/>
      <c r="O17" s="178"/>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2662</v>
      </c>
      <c r="C19" s="26"/>
      <c r="D19" s="26"/>
      <c r="E19" s="26"/>
      <c r="F19" s="26"/>
      <c r="G19" s="5"/>
      <c r="H19" s="182" t="s">
        <v>2639</v>
      </c>
      <c r="I19" s="135" t="s">
        <v>11</v>
      </c>
      <c r="J19" s="136" t="s">
        <v>10</v>
      </c>
      <c r="K19" s="136" t="s">
        <v>2609</v>
      </c>
      <c r="L19" s="136" t="s">
        <v>1161</v>
      </c>
      <c r="M19" s="136" t="s">
        <v>1162</v>
      </c>
      <c r="N19" s="137" t="s">
        <v>2610</v>
      </c>
      <c r="O19" s="132"/>
      <c r="Q19" s="51"/>
      <c r="R19" s="51"/>
    </row>
    <row r="20" spans="1:23" ht="30" customHeight="1" x14ac:dyDescent="0.2">
      <c r="A20" s="9"/>
      <c r="B20" s="109">
        <v>830504778</v>
      </c>
      <c r="C20" s="5"/>
      <c r="D20" s="73"/>
      <c r="E20" s="5"/>
      <c r="F20" s="5"/>
      <c r="G20" s="5"/>
      <c r="H20" s="182"/>
      <c r="I20" s="144" t="s">
        <v>208</v>
      </c>
      <c r="J20" s="145" t="s">
        <v>214</v>
      </c>
      <c r="K20" s="146">
        <v>762564600</v>
      </c>
      <c r="L20" s="147"/>
      <c r="M20" s="147">
        <v>44561</v>
      </c>
      <c r="N20" s="130">
        <f>+(M20-L20)/30</f>
        <v>1485.3666666666666</v>
      </c>
      <c r="O20" s="133"/>
      <c r="U20" s="129"/>
      <c r="V20" s="105">
        <f ca="1">NOW()</f>
        <v>44192.858281365741</v>
      </c>
      <c r="W20" s="105">
        <f ca="1">NOW()</f>
        <v>44192.858281365741</v>
      </c>
    </row>
    <row r="21" spans="1:23" ht="30" customHeight="1" outlineLevel="1" x14ac:dyDescent="0.2">
      <c r="A21" s="9"/>
      <c r="B21" s="71"/>
      <c r="C21" s="5"/>
      <c r="D21" s="5"/>
      <c r="E21" s="5"/>
      <c r="F21" s="5"/>
      <c r="G21" s="5"/>
      <c r="H21" s="70"/>
      <c r="I21" s="144"/>
      <c r="J21" s="145"/>
      <c r="K21" s="146"/>
      <c r="L21" s="147"/>
      <c r="M21" s="147"/>
      <c r="N21" s="130">
        <f t="shared" ref="N21:N35" si="0">+(M21-L21)/30</f>
        <v>0</v>
      </c>
      <c r="O21" s="134"/>
    </row>
    <row r="22" spans="1:23" ht="30" customHeight="1" outlineLevel="1" x14ac:dyDescent="0.2">
      <c r="A22" s="9"/>
      <c r="B22" s="71"/>
      <c r="C22" s="5"/>
      <c r="D22" s="5"/>
      <c r="E22" s="5"/>
      <c r="F22" s="5"/>
      <c r="G22" s="5"/>
      <c r="H22" s="70"/>
      <c r="I22" s="144"/>
      <c r="J22" s="145"/>
      <c r="K22" s="146"/>
      <c r="L22" s="147"/>
      <c r="M22" s="147"/>
      <c r="N22" s="131">
        <f t="shared" ref="N22:N33" si="1">+(M22-L22)/30</f>
        <v>0</v>
      </c>
      <c r="O22" s="134"/>
    </row>
    <row r="23" spans="1:23" ht="30" customHeight="1" outlineLevel="1" x14ac:dyDescent="0.2">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
      <c r="A24" s="9"/>
      <c r="B24" s="101"/>
      <c r="C24" s="21"/>
      <c r="D24" s="21"/>
      <c r="E24" s="21"/>
      <c r="F24" s="5"/>
      <c r="G24" s="5"/>
      <c r="H24" s="70"/>
      <c r="I24" s="144"/>
      <c r="J24" s="145"/>
      <c r="K24" s="146"/>
      <c r="L24" s="147"/>
      <c r="M24" s="147"/>
      <c r="N24" s="131">
        <f t="shared" si="1"/>
        <v>0</v>
      </c>
      <c r="O24" s="134"/>
    </row>
    <row r="25" spans="1:23" ht="30" customHeight="1" outlineLevel="1" x14ac:dyDescent="0.2">
      <c r="A25" s="9"/>
      <c r="B25" s="101"/>
      <c r="C25" s="21"/>
      <c r="D25" s="21"/>
      <c r="E25" s="21"/>
      <c r="F25" s="5"/>
      <c r="G25" s="5"/>
      <c r="H25" s="70"/>
      <c r="I25" s="144"/>
      <c r="J25" s="145"/>
      <c r="K25" s="146"/>
      <c r="L25" s="147"/>
      <c r="M25" s="147"/>
      <c r="N25" s="131">
        <f t="shared" si="1"/>
        <v>0</v>
      </c>
      <c r="O25" s="134"/>
    </row>
    <row r="26" spans="1:23" ht="30" customHeight="1" outlineLevel="1" x14ac:dyDescent="0.2">
      <c r="A26" s="9"/>
      <c r="B26" s="101"/>
      <c r="C26" s="21"/>
      <c r="D26" s="21"/>
      <c r="E26" s="21"/>
      <c r="F26" s="5"/>
      <c r="G26" s="5"/>
      <c r="H26" s="70"/>
      <c r="I26" s="144"/>
      <c r="J26" s="145"/>
      <c r="K26" s="146"/>
      <c r="L26" s="147"/>
      <c r="M26" s="147"/>
      <c r="N26" s="131">
        <f t="shared" si="1"/>
        <v>0</v>
      </c>
      <c r="O26" s="134"/>
    </row>
    <row r="27" spans="1:23" ht="30" customHeight="1" outlineLevel="1" x14ac:dyDescent="0.2">
      <c r="A27" s="9"/>
      <c r="B27" s="101"/>
      <c r="C27" s="21"/>
      <c r="D27" s="21"/>
      <c r="E27" s="21"/>
      <c r="F27" s="5"/>
      <c r="G27" s="5"/>
      <c r="H27" s="70"/>
      <c r="I27" s="144"/>
      <c r="J27" s="145"/>
      <c r="K27" s="146"/>
      <c r="L27" s="147"/>
      <c r="M27" s="147"/>
      <c r="N27" s="131">
        <f t="shared" si="1"/>
        <v>0</v>
      </c>
      <c r="O27" s="134"/>
    </row>
    <row r="28" spans="1:23" ht="30" customHeight="1" outlineLevel="1" x14ac:dyDescent="0.2">
      <c r="A28" s="9"/>
      <c r="B28" s="101"/>
      <c r="C28" s="21"/>
      <c r="D28" s="21"/>
      <c r="E28" s="21"/>
      <c r="F28" s="5"/>
      <c r="G28" s="5"/>
      <c r="H28" s="70"/>
      <c r="I28" s="144"/>
      <c r="J28" s="145"/>
      <c r="K28" s="146"/>
      <c r="L28" s="147"/>
      <c r="M28" s="147"/>
      <c r="N28" s="131">
        <f t="shared" si="1"/>
        <v>0</v>
      </c>
      <c r="O28" s="134"/>
    </row>
    <row r="29" spans="1:23" ht="30" customHeight="1" outlineLevel="1" x14ac:dyDescent="0.2">
      <c r="A29" s="9"/>
      <c r="B29" s="71"/>
      <c r="C29" s="5"/>
      <c r="D29" s="5"/>
      <c r="E29" s="5"/>
      <c r="F29" s="5"/>
      <c r="G29" s="5"/>
      <c r="H29" s="70"/>
      <c r="I29" s="144"/>
      <c r="J29" s="145"/>
      <c r="K29" s="146"/>
      <c r="L29" s="147"/>
      <c r="M29" s="147"/>
      <c r="N29" s="131">
        <f t="shared" si="1"/>
        <v>0</v>
      </c>
      <c r="O29" s="134"/>
    </row>
    <row r="30" spans="1:23" ht="30" customHeight="1" outlineLevel="1" x14ac:dyDescent="0.2">
      <c r="A30" s="9"/>
      <c r="B30" s="71"/>
      <c r="C30" s="5"/>
      <c r="D30" s="5"/>
      <c r="E30" s="5"/>
      <c r="F30" s="5"/>
      <c r="G30" s="5"/>
      <c r="H30" s="70"/>
      <c r="I30" s="144"/>
      <c r="J30" s="145"/>
      <c r="K30" s="146"/>
      <c r="L30" s="147"/>
      <c r="M30" s="147"/>
      <c r="N30" s="131">
        <f t="shared" si="1"/>
        <v>0</v>
      </c>
      <c r="O30" s="134"/>
    </row>
    <row r="31" spans="1:23" ht="30" customHeight="1" outlineLevel="1" x14ac:dyDescent="0.2">
      <c r="A31" s="9"/>
      <c r="B31" s="71"/>
      <c r="C31" s="5"/>
      <c r="D31" s="5"/>
      <c r="E31" s="5"/>
      <c r="F31" s="5"/>
      <c r="G31" s="5"/>
      <c r="H31" s="70"/>
      <c r="I31" s="144"/>
      <c r="J31" s="145"/>
      <c r="K31" s="146"/>
      <c r="L31" s="147"/>
      <c r="M31" s="147"/>
      <c r="N31" s="131">
        <f t="shared" si="1"/>
        <v>0</v>
      </c>
      <c r="O31" s="134"/>
    </row>
    <row r="32" spans="1:23" ht="30" customHeight="1" outlineLevel="1" x14ac:dyDescent="0.2">
      <c r="A32" s="9"/>
      <c r="B32" s="71"/>
      <c r="C32" s="5"/>
      <c r="D32" s="5"/>
      <c r="E32" s="5"/>
      <c r="F32" s="5"/>
      <c r="G32" s="5"/>
      <c r="H32" s="70"/>
      <c r="I32" s="144"/>
      <c r="J32" s="145"/>
      <c r="K32" s="146"/>
      <c r="L32" s="147"/>
      <c r="M32" s="147"/>
      <c r="N32" s="131">
        <f t="shared" si="1"/>
        <v>0</v>
      </c>
      <c r="O32" s="134"/>
    </row>
    <row r="33" spans="1:16" ht="30" customHeight="1" outlineLevel="1" x14ac:dyDescent="0.2">
      <c r="A33" s="9"/>
      <c r="B33" s="71"/>
      <c r="C33" s="5"/>
      <c r="D33" s="5"/>
      <c r="E33" s="5"/>
      <c r="F33" s="5"/>
      <c r="G33" s="5"/>
      <c r="H33" s="70"/>
      <c r="I33" s="144"/>
      <c r="J33" s="145"/>
      <c r="K33" s="146"/>
      <c r="L33" s="147"/>
      <c r="M33" s="147"/>
      <c r="N33" s="131">
        <f t="shared" si="1"/>
        <v>0</v>
      </c>
      <c r="O33" s="134"/>
    </row>
    <row r="34" spans="1:16" ht="30" customHeight="1" outlineLevel="1" x14ac:dyDescent="0.2">
      <c r="A34" s="9"/>
      <c r="B34" s="71"/>
      <c r="C34" s="5"/>
      <c r="D34" s="5"/>
      <c r="E34" s="5"/>
      <c r="F34" s="5"/>
      <c r="G34" s="5"/>
      <c r="H34" s="70"/>
      <c r="I34" s="144"/>
      <c r="J34" s="145"/>
      <c r="K34" s="146"/>
      <c r="L34" s="147"/>
      <c r="M34" s="147"/>
      <c r="N34" s="131">
        <f t="shared" si="0"/>
        <v>0</v>
      </c>
      <c r="O34" s="134"/>
    </row>
    <row r="35" spans="1:16" ht="30" customHeight="1" outlineLevel="1" x14ac:dyDescent="0.2">
      <c r="A35" s="9"/>
      <c r="B35" s="71"/>
      <c r="C35" s="5"/>
      <c r="D35" s="5"/>
      <c r="E35" s="5"/>
      <c r="F35" s="5"/>
      <c r="G35" s="5"/>
      <c r="H35" s="70"/>
      <c r="I35" s="144"/>
      <c r="J35" s="145"/>
      <c r="K35" s="146"/>
      <c r="L35" s="147"/>
      <c r="M35" s="147"/>
      <c r="N35" s="131">
        <f t="shared" si="0"/>
        <v>0</v>
      </c>
      <c r="O35" s="134"/>
    </row>
    <row r="36" spans="1:16" x14ac:dyDescent="0.2">
      <c r="A36" s="9"/>
      <c r="B36" s="5"/>
      <c r="C36" s="5"/>
      <c r="D36" s="5"/>
      <c r="E36" s="5"/>
      <c r="F36" s="5"/>
      <c r="G36" s="5"/>
      <c r="H36" s="9"/>
      <c r="I36" s="5"/>
      <c r="J36" s="5"/>
      <c r="K36" s="5"/>
      <c r="L36" s="5"/>
      <c r="M36" s="5"/>
      <c r="N36" s="5"/>
      <c r="O36" s="8"/>
    </row>
    <row r="37" spans="1:16" x14ac:dyDescent="0.2">
      <c r="A37" s="9"/>
      <c r="B37" s="206" t="s">
        <v>2</v>
      </c>
      <c r="C37" s="206"/>
      <c r="D37" s="206"/>
      <c r="E37" s="206"/>
      <c r="F37" s="206"/>
      <c r="G37" s="5"/>
      <c r="H37" s="124"/>
      <c r="I37" s="125"/>
      <c r="J37" s="125"/>
      <c r="K37" s="125"/>
      <c r="L37" s="125"/>
      <c r="M37" s="125"/>
      <c r="N37" s="125"/>
      <c r="O37" s="126"/>
    </row>
    <row r="38" spans="1:16" ht="21" customHeight="1" x14ac:dyDescent="0.2">
      <c r="A38" s="9"/>
      <c r="B38" s="174" t="str">
        <f>VLOOKUP(B20,EAS!A2:B1439,2,0)</f>
        <v>FUNDACIÓN PARA EL BIENESTAR Y LA PAZ FUNBIENPAZ</v>
      </c>
      <c r="C38" s="174"/>
      <c r="D38" s="174"/>
      <c r="E38" s="174"/>
      <c r="F38" s="174"/>
      <c r="G38" s="5"/>
      <c r="H38" s="127"/>
      <c r="I38" s="186" t="s">
        <v>7</v>
      </c>
      <c r="J38" s="186"/>
      <c r="K38" s="186"/>
      <c r="L38" s="186"/>
      <c r="M38" s="186"/>
      <c r="N38" s="186"/>
      <c r="O38" s="128"/>
    </row>
    <row r="39" spans="1:16" ht="43" customHeight="1" thickBot="1" x14ac:dyDescent="0.25">
      <c r="A39" s="10"/>
      <c r="B39" s="11"/>
      <c r="C39" s="11"/>
      <c r="D39" s="11"/>
      <c r="E39" s="11"/>
      <c r="F39" s="11"/>
      <c r="G39" s="11"/>
      <c r="H39" s="10"/>
      <c r="I39" s="218" t="s">
        <v>2717</v>
      </c>
      <c r="J39" s="218"/>
      <c r="K39" s="218"/>
      <c r="L39" s="218"/>
      <c r="M39" s="218"/>
      <c r="N39" s="218"/>
      <c r="O39" s="12"/>
    </row>
    <row r="40" spans="1:16" ht="16" thickBot="1" x14ac:dyDescent="0.25"/>
    <row r="41" spans="1:16" s="19" customFormat="1" ht="31.5" customHeight="1" thickBot="1" x14ac:dyDescent="0.25">
      <c r="A41" s="176" t="s">
        <v>3</v>
      </c>
      <c r="B41" s="177"/>
      <c r="C41" s="177"/>
      <c r="D41" s="177"/>
      <c r="E41" s="177"/>
      <c r="F41" s="177"/>
      <c r="G41" s="177"/>
      <c r="H41" s="177"/>
      <c r="I41" s="177"/>
      <c r="J41" s="177"/>
      <c r="K41" s="177"/>
      <c r="L41" s="177"/>
      <c r="M41" s="177"/>
      <c r="N41" s="177"/>
      <c r="O41" s="178"/>
      <c r="P41" s="76"/>
    </row>
    <row r="42" spans="1:16" ht="8.25" customHeight="1" thickBot="1" x14ac:dyDescent="0.25"/>
    <row r="43" spans="1:16" s="19" customFormat="1" ht="31.5" customHeight="1" thickBot="1" x14ac:dyDescent="0.25">
      <c r="A43" s="236" t="s">
        <v>4</v>
      </c>
      <c r="B43" s="237"/>
      <c r="C43" s="237"/>
      <c r="D43" s="237"/>
      <c r="E43" s="237"/>
      <c r="F43" s="237"/>
      <c r="G43" s="237"/>
      <c r="H43" s="237"/>
      <c r="I43" s="237"/>
      <c r="J43" s="237"/>
      <c r="K43" s="237"/>
      <c r="L43" s="237"/>
      <c r="M43" s="237"/>
      <c r="N43" s="237"/>
      <c r="O43" s="238"/>
      <c r="P43" s="76"/>
    </row>
    <row r="44" spans="1:16" ht="15" customHeight="1" x14ac:dyDescent="0.2">
      <c r="A44" s="239" t="s">
        <v>2655</v>
      </c>
      <c r="B44" s="240"/>
      <c r="C44" s="240"/>
      <c r="D44" s="240"/>
      <c r="E44" s="240"/>
      <c r="F44" s="240"/>
      <c r="G44" s="240"/>
      <c r="H44" s="240"/>
      <c r="I44" s="240"/>
      <c r="J44" s="240"/>
      <c r="K44" s="240"/>
      <c r="L44" s="240"/>
      <c r="M44" s="240"/>
      <c r="N44" s="240"/>
      <c r="O44" s="241"/>
    </row>
    <row r="45" spans="1:16" x14ac:dyDescent="0.2">
      <c r="A45" s="242"/>
      <c r="B45" s="243"/>
      <c r="C45" s="243"/>
      <c r="D45" s="243"/>
      <c r="E45" s="243"/>
      <c r="F45" s="243"/>
      <c r="G45" s="243"/>
      <c r="H45" s="243"/>
      <c r="I45" s="243"/>
      <c r="J45" s="243"/>
      <c r="K45" s="243"/>
      <c r="L45" s="243"/>
      <c r="M45" s="243"/>
      <c r="N45" s="243"/>
      <c r="O45" s="244"/>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38">
        <v>1</v>
      </c>
      <c r="B48" s="117" t="s">
        <v>2665</v>
      </c>
      <c r="C48" s="110" t="s">
        <v>31</v>
      </c>
      <c r="D48" s="116" t="s">
        <v>2677</v>
      </c>
      <c r="E48" s="172">
        <v>41661</v>
      </c>
      <c r="F48" s="172">
        <v>42034</v>
      </c>
      <c r="G48" s="155">
        <f>IF(AND(E48&lt;&gt;"",F48&lt;&gt;""),((F48-E48)/30),"")</f>
        <v>12.433333333333334</v>
      </c>
      <c r="H48" s="117" t="s">
        <v>2695</v>
      </c>
      <c r="I48" s="116" t="s">
        <v>453</v>
      </c>
      <c r="J48" s="116" t="s">
        <v>963</v>
      </c>
      <c r="K48" s="118">
        <v>145111305</v>
      </c>
      <c r="L48" s="111" t="s">
        <v>1148</v>
      </c>
      <c r="M48" s="112">
        <f t="shared" ref="M48:M79" si="2">+IF(L48="No",1,IF(L48="Si","Ingrese %",""))</f>
        <v>1</v>
      </c>
      <c r="N48" s="119" t="s">
        <v>27</v>
      </c>
      <c r="O48" s="111" t="s">
        <v>1148</v>
      </c>
      <c r="P48" s="78"/>
    </row>
    <row r="49" spans="1:16" s="6" customFormat="1" ht="24.75" customHeight="1" x14ac:dyDescent="0.2">
      <c r="A49" s="138">
        <v>2</v>
      </c>
      <c r="B49" s="117" t="s">
        <v>2665</v>
      </c>
      <c r="C49" s="119" t="s">
        <v>31</v>
      </c>
      <c r="D49" s="116" t="s">
        <v>2678</v>
      </c>
      <c r="E49" s="172">
        <v>42040</v>
      </c>
      <c r="F49" s="172">
        <v>42369</v>
      </c>
      <c r="G49" s="155">
        <f t="shared" ref="G49:G50" si="3">IF(AND(E49&lt;&gt;"",F49&lt;&gt;""),((F49-E49)/30),"")</f>
        <v>10.966666666666667</v>
      </c>
      <c r="H49" s="117" t="s">
        <v>2695</v>
      </c>
      <c r="I49" s="116" t="s">
        <v>453</v>
      </c>
      <c r="J49" s="116" t="s">
        <v>963</v>
      </c>
      <c r="K49" s="118">
        <v>564610852</v>
      </c>
      <c r="L49" s="119" t="s">
        <v>1148</v>
      </c>
      <c r="M49" s="112">
        <f t="shared" si="2"/>
        <v>1</v>
      </c>
      <c r="N49" s="119" t="s">
        <v>27</v>
      </c>
      <c r="O49" s="111" t="s">
        <v>26</v>
      </c>
      <c r="P49" s="78"/>
    </row>
    <row r="50" spans="1:16" s="6" customFormat="1" ht="24.75" customHeight="1" x14ac:dyDescent="0.2">
      <c r="A50" s="138">
        <v>3</v>
      </c>
      <c r="B50" s="117" t="s">
        <v>2665</v>
      </c>
      <c r="C50" s="119" t="s">
        <v>31</v>
      </c>
      <c r="D50" s="116" t="s">
        <v>2679</v>
      </c>
      <c r="E50" s="172">
        <v>42675</v>
      </c>
      <c r="F50" s="172">
        <v>42719</v>
      </c>
      <c r="G50" s="155">
        <f t="shared" si="3"/>
        <v>1.4666666666666666</v>
      </c>
      <c r="H50" s="117" t="s">
        <v>2696</v>
      </c>
      <c r="I50" s="116" t="s">
        <v>208</v>
      </c>
      <c r="J50" s="116" t="s">
        <v>214</v>
      </c>
      <c r="K50" s="118">
        <v>34105995</v>
      </c>
      <c r="L50" s="119" t="s">
        <v>1148</v>
      </c>
      <c r="M50" s="112">
        <f t="shared" si="2"/>
        <v>1</v>
      </c>
      <c r="N50" s="119" t="s">
        <v>27</v>
      </c>
      <c r="O50" s="111" t="s">
        <v>26</v>
      </c>
      <c r="P50" s="78"/>
    </row>
    <row r="51" spans="1:16" s="6" customFormat="1" ht="24.75" customHeight="1" outlineLevel="1" x14ac:dyDescent="0.2">
      <c r="A51" s="138">
        <v>4</v>
      </c>
      <c r="B51" s="117" t="s">
        <v>2665</v>
      </c>
      <c r="C51" s="119" t="s">
        <v>31</v>
      </c>
      <c r="D51" s="116" t="s">
        <v>2680</v>
      </c>
      <c r="E51" s="172">
        <v>42675</v>
      </c>
      <c r="F51" s="172">
        <v>42719</v>
      </c>
      <c r="G51" s="155">
        <f t="shared" ref="G51:G107" si="4">IF(AND(E51&lt;&gt;"",F51&lt;&gt;""),((F51-E51)/30),"")</f>
        <v>1.4666666666666666</v>
      </c>
      <c r="H51" s="117" t="s">
        <v>2696</v>
      </c>
      <c r="I51" s="116" t="s">
        <v>208</v>
      </c>
      <c r="J51" s="116" t="s">
        <v>251</v>
      </c>
      <c r="K51" s="113">
        <v>373854031</v>
      </c>
      <c r="L51" s="119" t="s">
        <v>1148</v>
      </c>
      <c r="M51" s="112">
        <f t="shared" si="2"/>
        <v>1</v>
      </c>
      <c r="N51" s="119" t="s">
        <v>27</v>
      </c>
      <c r="O51" s="111" t="s">
        <v>1148</v>
      </c>
      <c r="P51" s="78"/>
    </row>
    <row r="52" spans="1:16" s="7" customFormat="1" ht="24.75" customHeight="1" outlineLevel="1" x14ac:dyDescent="0.2">
      <c r="A52" s="139">
        <v>5</v>
      </c>
      <c r="B52" s="117" t="s">
        <v>2665</v>
      </c>
      <c r="C52" s="119" t="s">
        <v>31</v>
      </c>
      <c r="D52" s="116" t="s">
        <v>2681</v>
      </c>
      <c r="E52" s="172">
        <v>42720</v>
      </c>
      <c r="F52" s="172">
        <v>43084</v>
      </c>
      <c r="G52" s="155">
        <f t="shared" si="4"/>
        <v>12.133333333333333</v>
      </c>
      <c r="H52" s="117" t="s">
        <v>2697</v>
      </c>
      <c r="I52" s="116" t="s">
        <v>208</v>
      </c>
      <c r="J52" s="116" t="s">
        <v>251</v>
      </c>
      <c r="K52" s="113">
        <v>2628830881</v>
      </c>
      <c r="L52" s="119" t="s">
        <v>1148</v>
      </c>
      <c r="M52" s="112">
        <f t="shared" si="2"/>
        <v>1</v>
      </c>
      <c r="N52" s="119" t="s">
        <v>27</v>
      </c>
      <c r="O52" s="111" t="s">
        <v>26</v>
      </c>
      <c r="P52" s="79"/>
    </row>
    <row r="53" spans="1:16" s="7" customFormat="1" ht="24.75" customHeight="1" outlineLevel="1" x14ac:dyDescent="0.2">
      <c r="A53" s="139">
        <v>6</v>
      </c>
      <c r="B53" s="117" t="s">
        <v>2665</v>
      </c>
      <c r="C53" s="119" t="s">
        <v>31</v>
      </c>
      <c r="D53" s="116" t="s">
        <v>2682</v>
      </c>
      <c r="E53" s="172">
        <v>42720</v>
      </c>
      <c r="F53" s="172">
        <v>43084</v>
      </c>
      <c r="G53" s="155">
        <f t="shared" si="4"/>
        <v>12.133333333333333</v>
      </c>
      <c r="H53" s="117" t="s">
        <v>2697</v>
      </c>
      <c r="I53" s="116" t="s">
        <v>208</v>
      </c>
      <c r="J53" s="116" t="s">
        <v>244</v>
      </c>
      <c r="K53" s="113">
        <v>1961762636</v>
      </c>
      <c r="L53" s="119" t="s">
        <v>1148</v>
      </c>
      <c r="M53" s="112">
        <f t="shared" si="2"/>
        <v>1</v>
      </c>
      <c r="N53" s="119" t="s">
        <v>27</v>
      </c>
      <c r="O53" s="111" t="s">
        <v>26</v>
      </c>
      <c r="P53" s="79"/>
    </row>
    <row r="54" spans="1:16" s="7" customFormat="1" ht="24.75" customHeight="1" outlineLevel="1" x14ac:dyDescent="0.2">
      <c r="A54" s="139">
        <v>7</v>
      </c>
      <c r="B54" s="117" t="s">
        <v>2665</v>
      </c>
      <c r="C54" s="119" t="s">
        <v>31</v>
      </c>
      <c r="D54" s="116" t="s">
        <v>2682</v>
      </c>
      <c r="E54" s="172">
        <v>42720</v>
      </c>
      <c r="F54" s="172">
        <v>43084</v>
      </c>
      <c r="G54" s="155">
        <f t="shared" si="4"/>
        <v>12.133333333333333</v>
      </c>
      <c r="H54" s="117" t="s">
        <v>2697</v>
      </c>
      <c r="I54" s="116" t="s">
        <v>208</v>
      </c>
      <c r="J54" s="116" t="s">
        <v>221</v>
      </c>
      <c r="K54" s="113">
        <v>1961762636</v>
      </c>
      <c r="L54" s="119" t="s">
        <v>1148</v>
      </c>
      <c r="M54" s="112">
        <f t="shared" si="2"/>
        <v>1</v>
      </c>
      <c r="N54" s="119" t="s">
        <v>27</v>
      </c>
      <c r="O54" s="111" t="s">
        <v>26</v>
      </c>
      <c r="P54" s="79"/>
    </row>
    <row r="55" spans="1:16" s="7" customFormat="1" ht="24.75" customHeight="1" outlineLevel="1" x14ac:dyDescent="0.2">
      <c r="A55" s="139">
        <v>8</v>
      </c>
      <c r="B55" s="117" t="s">
        <v>2665</v>
      </c>
      <c r="C55" s="119" t="s">
        <v>31</v>
      </c>
      <c r="D55" s="116" t="s">
        <v>2683</v>
      </c>
      <c r="E55" s="172">
        <v>42720</v>
      </c>
      <c r="F55" s="172">
        <v>43084</v>
      </c>
      <c r="G55" s="155">
        <f t="shared" si="4"/>
        <v>12.133333333333333</v>
      </c>
      <c r="H55" s="117" t="s">
        <v>2697</v>
      </c>
      <c r="I55" s="116" t="s">
        <v>208</v>
      </c>
      <c r="J55" s="116" t="s">
        <v>244</v>
      </c>
      <c r="K55" s="118">
        <v>794936603</v>
      </c>
      <c r="L55" s="119" t="s">
        <v>1148</v>
      </c>
      <c r="M55" s="112">
        <f t="shared" si="2"/>
        <v>1</v>
      </c>
      <c r="N55" s="119" t="s">
        <v>27</v>
      </c>
      <c r="O55" s="111" t="s">
        <v>1148</v>
      </c>
      <c r="P55" s="79"/>
    </row>
    <row r="56" spans="1:16" s="7" customFormat="1" ht="24.75" customHeight="1" outlineLevel="1" x14ac:dyDescent="0.2">
      <c r="A56" s="139">
        <v>9</v>
      </c>
      <c r="B56" s="117" t="s">
        <v>2665</v>
      </c>
      <c r="C56" s="119" t="s">
        <v>31</v>
      </c>
      <c r="D56" s="116" t="s">
        <v>2683</v>
      </c>
      <c r="E56" s="172">
        <v>42720</v>
      </c>
      <c r="F56" s="172">
        <v>43084</v>
      </c>
      <c r="G56" s="155">
        <f t="shared" si="4"/>
        <v>12.133333333333333</v>
      </c>
      <c r="H56" s="117" t="s">
        <v>2697</v>
      </c>
      <c r="I56" s="116" t="s">
        <v>208</v>
      </c>
      <c r="J56" s="116" t="s">
        <v>221</v>
      </c>
      <c r="K56" s="118">
        <v>794936603</v>
      </c>
      <c r="L56" s="119" t="s">
        <v>1148</v>
      </c>
      <c r="M56" s="112">
        <f t="shared" si="2"/>
        <v>1</v>
      </c>
      <c r="N56" s="119" t="s">
        <v>27</v>
      </c>
      <c r="O56" s="111" t="s">
        <v>1148</v>
      </c>
      <c r="P56" s="79"/>
    </row>
    <row r="57" spans="1:16" s="7" customFormat="1" ht="24.75" customHeight="1" outlineLevel="1" x14ac:dyDescent="0.2">
      <c r="A57" s="139">
        <v>10</v>
      </c>
      <c r="B57" s="117" t="s">
        <v>2665</v>
      </c>
      <c r="C57" s="119" t="s">
        <v>31</v>
      </c>
      <c r="D57" s="116" t="s">
        <v>2684</v>
      </c>
      <c r="E57" s="172">
        <v>43085</v>
      </c>
      <c r="F57" s="172">
        <v>43312</v>
      </c>
      <c r="G57" s="155">
        <f t="shared" si="4"/>
        <v>7.5666666666666664</v>
      </c>
      <c r="H57" s="117" t="s">
        <v>2698</v>
      </c>
      <c r="I57" s="116" t="s">
        <v>208</v>
      </c>
      <c r="J57" s="116" t="s">
        <v>251</v>
      </c>
      <c r="K57" s="118">
        <v>1963232660</v>
      </c>
      <c r="L57" s="119" t="s">
        <v>1148</v>
      </c>
      <c r="M57" s="112">
        <f t="shared" si="2"/>
        <v>1</v>
      </c>
      <c r="N57" s="119" t="s">
        <v>27</v>
      </c>
      <c r="O57" s="65" t="s">
        <v>26</v>
      </c>
      <c r="P57" s="79"/>
    </row>
    <row r="58" spans="1:16" s="7" customFormat="1" ht="24.75" customHeight="1" outlineLevel="1" x14ac:dyDescent="0.2">
      <c r="A58" s="139">
        <v>11</v>
      </c>
      <c r="B58" s="117" t="s">
        <v>2665</v>
      </c>
      <c r="C58" s="119" t="s">
        <v>31</v>
      </c>
      <c r="D58" s="116" t="s">
        <v>2685</v>
      </c>
      <c r="E58" s="172">
        <v>43085</v>
      </c>
      <c r="F58" s="172">
        <v>43404</v>
      </c>
      <c r="G58" s="155">
        <f t="shared" si="4"/>
        <v>10.633333333333333</v>
      </c>
      <c r="H58" s="117" t="s">
        <v>2698</v>
      </c>
      <c r="I58" s="116" t="s">
        <v>208</v>
      </c>
      <c r="J58" s="116" t="s">
        <v>210</v>
      </c>
      <c r="K58" s="118">
        <v>1730384913</v>
      </c>
      <c r="L58" s="119" t="s">
        <v>1148</v>
      </c>
      <c r="M58" s="112">
        <f t="shared" si="2"/>
        <v>1</v>
      </c>
      <c r="N58" s="119" t="s">
        <v>27</v>
      </c>
      <c r="O58" s="65" t="s">
        <v>1148</v>
      </c>
      <c r="P58" s="79"/>
    </row>
    <row r="59" spans="1:16" s="7" customFormat="1" ht="24.75" customHeight="1" outlineLevel="1" x14ac:dyDescent="0.2">
      <c r="A59" s="139">
        <v>12</v>
      </c>
      <c r="B59" s="117" t="s">
        <v>2665</v>
      </c>
      <c r="C59" s="119" t="s">
        <v>31</v>
      </c>
      <c r="D59" s="116" t="s">
        <v>2686</v>
      </c>
      <c r="E59" s="172">
        <v>43313</v>
      </c>
      <c r="F59" s="172">
        <v>43404</v>
      </c>
      <c r="G59" s="155">
        <f t="shared" si="4"/>
        <v>3.0333333333333332</v>
      </c>
      <c r="H59" s="117" t="s">
        <v>2699</v>
      </c>
      <c r="I59" s="116" t="s">
        <v>208</v>
      </c>
      <c r="J59" s="116" t="s">
        <v>214</v>
      </c>
      <c r="K59" s="118">
        <v>992396956</v>
      </c>
      <c r="L59" s="119" t="s">
        <v>1148</v>
      </c>
      <c r="M59" s="112">
        <f t="shared" si="2"/>
        <v>1</v>
      </c>
      <c r="N59" s="119" t="s">
        <v>27</v>
      </c>
      <c r="O59" s="65" t="s">
        <v>1148</v>
      </c>
      <c r="P59" s="79"/>
    </row>
    <row r="60" spans="1:16" s="7" customFormat="1" ht="24.75" customHeight="1" outlineLevel="1" x14ac:dyDescent="0.2">
      <c r="A60" s="139">
        <v>13</v>
      </c>
      <c r="B60" s="117" t="s">
        <v>2665</v>
      </c>
      <c r="C60" s="119" t="s">
        <v>31</v>
      </c>
      <c r="D60" s="116" t="s">
        <v>2686</v>
      </c>
      <c r="E60" s="172">
        <v>43313</v>
      </c>
      <c r="F60" s="172">
        <v>43404</v>
      </c>
      <c r="G60" s="155">
        <f t="shared" si="4"/>
        <v>3.0333333333333332</v>
      </c>
      <c r="H60" s="117" t="s">
        <v>2699</v>
      </c>
      <c r="I60" s="116" t="s">
        <v>208</v>
      </c>
      <c r="J60" s="116" t="s">
        <v>251</v>
      </c>
      <c r="K60" s="118">
        <v>992396956</v>
      </c>
      <c r="L60" s="119" t="s">
        <v>1148</v>
      </c>
      <c r="M60" s="112">
        <f t="shared" si="2"/>
        <v>1</v>
      </c>
      <c r="N60" s="119" t="s">
        <v>27</v>
      </c>
      <c r="O60" s="65" t="s">
        <v>1148</v>
      </c>
      <c r="P60" s="79"/>
    </row>
    <row r="61" spans="1:16" s="7" customFormat="1" ht="24.75" customHeight="1" outlineLevel="1" x14ac:dyDescent="0.2">
      <c r="A61" s="139">
        <v>14</v>
      </c>
      <c r="B61" s="117" t="s">
        <v>2665</v>
      </c>
      <c r="C61" s="119" t="s">
        <v>31</v>
      </c>
      <c r="D61" s="116" t="s">
        <v>2687</v>
      </c>
      <c r="E61" s="172">
        <v>43343</v>
      </c>
      <c r="F61" s="172">
        <v>43441</v>
      </c>
      <c r="G61" s="155">
        <f t="shared" si="4"/>
        <v>3.2666666666666666</v>
      </c>
      <c r="H61" s="117" t="s">
        <v>2699</v>
      </c>
      <c r="I61" s="116" t="s">
        <v>208</v>
      </c>
      <c r="J61" s="116" t="s">
        <v>210</v>
      </c>
      <c r="K61" s="118">
        <v>198497389</v>
      </c>
      <c r="L61" s="119" t="s">
        <v>1148</v>
      </c>
      <c r="M61" s="112">
        <f t="shared" si="2"/>
        <v>1</v>
      </c>
      <c r="N61" s="119" t="s">
        <v>27</v>
      </c>
      <c r="O61" s="65" t="s">
        <v>1148</v>
      </c>
      <c r="P61" s="79"/>
    </row>
    <row r="62" spans="1:16" s="7" customFormat="1" ht="24.75" customHeight="1" outlineLevel="1" x14ac:dyDescent="0.2">
      <c r="A62" s="139">
        <v>15</v>
      </c>
      <c r="B62" s="117" t="s">
        <v>2665</v>
      </c>
      <c r="C62" s="119" t="s">
        <v>31</v>
      </c>
      <c r="D62" s="116" t="s">
        <v>2688</v>
      </c>
      <c r="E62" s="172">
        <v>43405</v>
      </c>
      <c r="F62" s="172">
        <v>43441</v>
      </c>
      <c r="G62" s="155">
        <f t="shared" si="4"/>
        <v>1.2</v>
      </c>
      <c r="H62" s="117" t="s">
        <v>2700</v>
      </c>
      <c r="I62" s="116" t="s">
        <v>208</v>
      </c>
      <c r="J62" s="116" t="s">
        <v>214</v>
      </c>
      <c r="K62" s="118">
        <v>346456080</v>
      </c>
      <c r="L62" s="119" t="s">
        <v>1148</v>
      </c>
      <c r="M62" s="112">
        <f t="shared" si="2"/>
        <v>1</v>
      </c>
      <c r="N62" s="119" t="s">
        <v>27</v>
      </c>
      <c r="O62" s="65" t="s">
        <v>1148</v>
      </c>
      <c r="P62" s="79"/>
    </row>
    <row r="63" spans="1:16" s="7" customFormat="1" ht="24.75" customHeight="1" outlineLevel="1" x14ac:dyDescent="0.2">
      <c r="A63" s="139">
        <v>16</v>
      </c>
      <c r="B63" s="117" t="s">
        <v>2665</v>
      </c>
      <c r="C63" s="119" t="s">
        <v>31</v>
      </c>
      <c r="D63" s="116" t="s">
        <v>2688</v>
      </c>
      <c r="E63" s="172">
        <v>43405</v>
      </c>
      <c r="F63" s="172">
        <v>43441</v>
      </c>
      <c r="G63" s="155">
        <f t="shared" si="4"/>
        <v>1.2</v>
      </c>
      <c r="H63" s="117" t="s">
        <v>2700</v>
      </c>
      <c r="I63" s="116" t="s">
        <v>208</v>
      </c>
      <c r="J63" s="116" t="s">
        <v>251</v>
      </c>
      <c r="K63" s="118">
        <v>346456080</v>
      </c>
      <c r="L63" s="119" t="s">
        <v>1148</v>
      </c>
      <c r="M63" s="112">
        <f t="shared" si="2"/>
        <v>1</v>
      </c>
      <c r="N63" s="119" t="s">
        <v>27</v>
      </c>
      <c r="O63" s="65" t="s">
        <v>1148</v>
      </c>
      <c r="P63" s="79"/>
    </row>
    <row r="64" spans="1:16" s="7" customFormat="1" ht="24.75" customHeight="1" outlineLevel="1" x14ac:dyDescent="0.2">
      <c r="A64" s="139">
        <v>17</v>
      </c>
      <c r="B64" s="117" t="s">
        <v>2665</v>
      </c>
      <c r="C64" s="119" t="s">
        <v>31</v>
      </c>
      <c r="D64" s="116" t="s">
        <v>2689</v>
      </c>
      <c r="E64" s="172">
        <v>43310</v>
      </c>
      <c r="F64" s="172">
        <v>43449</v>
      </c>
      <c r="G64" s="155">
        <f t="shared" si="4"/>
        <v>4.6333333333333337</v>
      </c>
      <c r="H64" s="117" t="s">
        <v>2701</v>
      </c>
      <c r="I64" s="116" t="s">
        <v>453</v>
      </c>
      <c r="J64" s="116" t="s">
        <v>963</v>
      </c>
      <c r="K64" s="118">
        <v>216064310</v>
      </c>
      <c r="L64" s="119" t="s">
        <v>1148</v>
      </c>
      <c r="M64" s="112">
        <f t="shared" si="2"/>
        <v>1</v>
      </c>
      <c r="N64" s="119" t="s">
        <v>27</v>
      </c>
      <c r="O64" s="65" t="s">
        <v>1148</v>
      </c>
      <c r="P64" s="79"/>
    </row>
    <row r="65" spans="1:16" s="7" customFormat="1" ht="24.75" customHeight="1" outlineLevel="1" x14ac:dyDescent="0.2">
      <c r="A65" s="139">
        <v>18</v>
      </c>
      <c r="B65" s="117" t="s">
        <v>2665</v>
      </c>
      <c r="C65" s="119" t="s">
        <v>31</v>
      </c>
      <c r="D65" s="116" t="s">
        <v>2690</v>
      </c>
      <c r="E65" s="172">
        <v>43309</v>
      </c>
      <c r="F65" s="172">
        <v>43449</v>
      </c>
      <c r="G65" s="155">
        <f t="shared" si="4"/>
        <v>4.666666666666667</v>
      </c>
      <c r="H65" s="117" t="s">
        <v>2701</v>
      </c>
      <c r="I65" s="116" t="s">
        <v>453</v>
      </c>
      <c r="J65" s="116" t="s">
        <v>963</v>
      </c>
      <c r="K65" s="118">
        <v>318082773</v>
      </c>
      <c r="L65" s="119" t="s">
        <v>1148</v>
      </c>
      <c r="M65" s="112">
        <f t="shared" si="2"/>
        <v>1</v>
      </c>
      <c r="N65" s="119" t="s">
        <v>27</v>
      </c>
      <c r="O65" s="65" t="s">
        <v>1148</v>
      </c>
      <c r="P65" s="79"/>
    </row>
    <row r="66" spans="1:16" s="7" customFormat="1" ht="24.75" customHeight="1" outlineLevel="1" x14ac:dyDescent="0.2">
      <c r="A66" s="139">
        <v>19</v>
      </c>
      <c r="B66" s="117" t="s">
        <v>2665</v>
      </c>
      <c r="C66" s="119" t="s">
        <v>31</v>
      </c>
      <c r="D66" s="116" t="s">
        <v>2691</v>
      </c>
      <c r="E66" s="172">
        <v>43494</v>
      </c>
      <c r="F66" s="172">
        <v>43822</v>
      </c>
      <c r="G66" s="155">
        <f t="shared" si="4"/>
        <v>10.933333333333334</v>
      </c>
      <c r="H66" s="117" t="s">
        <v>2702</v>
      </c>
      <c r="I66" s="116" t="s">
        <v>208</v>
      </c>
      <c r="J66" s="116" t="s">
        <v>210</v>
      </c>
      <c r="K66" s="118">
        <v>4256572053</v>
      </c>
      <c r="L66" s="119" t="s">
        <v>1148</v>
      </c>
      <c r="M66" s="112">
        <f t="shared" si="2"/>
        <v>1</v>
      </c>
      <c r="N66" s="119" t="s">
        <v>27</v>
      </c>
      <c r="O66" s="65" t="s">
        <v>1148</v>
      </c>
      <c r="P66" s="79"/>
    </row>
    <row r="67" spans="1:16" s="7" customFormat="1" ht="24.75" customHeight="1" outlineLevel="1" x14ac:dyDescent="0.2">
      <c r="A67" s="139">
        <v>20</v>
      </c>
      <c r="B67" s="117" t="s">
        <v>2665</v>
      </c>
      <c r="C67" s="119" t="s">
        <v>31</v>
      </c>
      <c r="D67" s="116" t="s">
        <v>2691</v>
      </c>
      <c r="E67" s="172">
        <v>43494</v>
      </c>
      <c r="F67" s="172">
        <v>43822</v>
      </c>
      <c r="G67" s="155">
        <f t="shared" si="4"/>
        <v>10.933333333333334</v>
      </c>
      <c r="H67" s="117" t="s">
        <v>2702</v>
      </c>
      <c r="I67" s="116" t="s">
        <v>208</v>
      </c>
      <c r="J67" s="116" t="s">
        <v>214</v>
      </c>
      <c r="K67" s="118">
        <v>4256572053</v>
      </c>
      <c r="L67" s="119" t="s">
        <v>1148</v>
      </c>
      <c r="M67" s="112">
        <f t="shared" si="2"/>
        <v>1</v>
      </c>
      <c r="N67" s="119" t="s">
        <v>27</v>
      </c>
      <c r="O67" s="65" t="s">
        <v>1148</v>
      </c>
      <c r="P67" s="79"/>
    </row>
    <row r="68" spans="1:16" s="7" customFormat="1" ht="24.75" customHeight="1" outlineLevel="1" x14ac:dyDescent="0.2">
      <c r="A68" s="139">
        <v>21</v>
      </c>
      <c r="B68" s="117" t="s">
        <v>2665</v>
      </c>
      <c r="C68" s="119" t="s">
        <v>31</v>
      </c>
      <c r="D68" s="116" t="s">
        <v>2691</v>
      </c>
      <c r="E68" s="172">
        <v>43494</v>
      </c>
      <c r="F68" s="172">
        <v>43822</v>
      </c>
      <c r="G68" s="155">
        <f t="shared" si="4"/>
        <v>10.933333333333334</v>
      </c>
      <c r="H68" s="117" t="s">
        <v>2702</v>
      </c>
      <c r="I68" s="116" t="s">
        <v>208</v>
      </c>
      <c r="J68" s="116" t="s">
        <v>251</v>
      </c>
      <c r="K68" s="118">
        <v>4256572053</v>
      </c>
      <c r="L68" s="119" t="s">
        <v>1148</v>
      </c>
      <c r="M68" s="112">
        <f t="shared" si="2"/>
        <v>1</v>
      </c>
      <c r="N68" s="119" t="s">
        <v>27</v>
      </c>
      <c r="O68" s="65" t="s">
        <v>1148</v>
      </c>
      <c r="P68" s="79"/>
    </row>
    <row r="69" spans="1:16" s="7" customFormat="1" ht="24.75" customHeight="1" outlineLevel="1" x14ac:dyDescent="0.2">
      <c r="A69" s="139">
        <v>22</v>
      </c>
      <c r="B69" s="117" t="s">
        <v>2665</v>
      </c>
      <c r="C69" s="119" t="s">
        <v>31</v>
      </c>
      <c r="D69" s="116" t="s">
        <v>2692</v>
      </c>
      <c r="E69" s="172">
        <v>43799</v>
      </c>
      <c r="F69" s="172">
        <v>43921</v>
      </c>
      <c r="G69" s="155">
        <f t="shared" si="4"/>
        <v>4.0666666666666664</v>
      </c>
      <c r="H69" s="117" t="s">
        <v>2703</v>
      </c>
      <c r="I69" s="116" t="s">
        <v>453</v>
      </c>
      <c r="J69" s="116" t="s">
        <v>982</v>
      </c>
      <c r="K69" s="118">
        <v>530266094</v>
      </c>
      <c r="L69" s="119" t="s">
        <v>1148</v>
      </c>
      <c r="M69" s="112">
        <f t="shared" si="2"/>
        <v>1</v>
      </c>
      <c r="N69" s="119" t="s">
        <v>1151</v>
      </c>
      <c r="O69" s="65" t="s">
        <v>1148</v>
      </c>
      <c r="P69" s="79"/>
    </row>
    <row r="70" spans="1:16" s="7" customFormat="1" ht="24.75" customHeight="1" outlineLevel="1" x14ac:dyDescent="0.2">
      <c r="A70" s="139">
        <v>23</v>
      </c>
      <c r="B70" s="117" t="s">
        <v>2676</v>
      </c>
      <c r="C70" s="119" t="s">
        <v>31</v>
      </c>
      <c r="D70" s="116" t="s">
        <v>2692</v>
      </c>
      <c r="E70" s="172">
        <v>43799</v>
      </c>
      <c r="F70" s="172">
        <v>43921</v>
      </c>
      <c r="G70" s="155">
        <f t="shared" si="4"/>
        <v>4.0666666666666664</v>
      </c>
      <c r="H70" s="117" t="s">
        <v>2703</v>
      </c>
      <c r="I70" s="116" t="s">
        <v>453</v>
      </c>
      <c r="J70" s="116" t="s">
        <v>977</v>
      </c>
      <c r="K70" s="118">
        <v>530266094</v>
      </c>
      <c r="L70" s="119" t="s">
        <v>1148</v>
      </c>
      <c r="M70" s="112">
        <f t="shared" si="2"/>
        <v>1</v>
      </c>
      <c r="N70" s="119" t="s">
        <v>1151</v>
      </c>
      <c r="O70" s="65" t="s">
        <v>1148</v>
      </c>
      <c r="P70" s="79"/>
    </row>
    <row r="71" spans="1:16" s="7" customFormat="1" ht="24.75" customHeight="1" outlineLevel="1" x14ac:dyDescent="0.2">
      <c r="A71" s="139">
        <v>24</v>
      </c>
      <c r="B71" s="117" t="s">
        <v>2676</v>
      </c>
      <c r="C71" s="119" t="s">
        <v>31</v>
      </c>
      <c r="D71" s="116" t="s">
        <v>2693</v>
      </c>
      <c r="E71" s="172">
        <v>43799</v>
      </c>
      <c r="F71" s="172">
        <v>43921</v>
      </c>
      <c r="G71" s="155">
        <f t="shared" si="4"/>
        <v>4.0666666666666664</v>
      </c>
      <c r="H71" s="117" t="s">
        <v>2703</v>
      </c>
      <c r="I71" s="116" t="s">
        <v>453</v>
      </c>
      <c r="J71" s="116" t="s">
        <v>963</v>
      </c>
      <c r="K71" s="118">
        <v>576464199</v>
      </c>
      <c r="L71" s="119" t="s">
        <v>1148</v>
      </c>
      <c r="M71" s="112">
        <f t="shared" si="2"/>
        <v>1</v>
      </c>
      <c r="N71" s="119" t="s">
        <v>1151</v>
      </c>
      <c r="O71" s="65" t="s">
        <v>1148</v>
      </c>
      <c r="P71" s="79"/>
    </row>
    <row r="72" spans="1:16" s="7" customFormat="1" ht="24.75" customHeight="1" outlineLevel="1" x14ac:dyDescent="0.2">
      <c r="A72" s="139">
        <v>25</v>
      </c>
      <c r="B72" s="117" t="s">
        <v>2665</v>
      </c>
      <c r="C72" s="119" t="s">
        <v>31</v>
      </c>
      <c r="D72" s="116" t="s">
        <v>2694</v>
      </c>
      <c r="E72" s="172">
        <v>43799</v>
      </c>
      <c r="F72" s="172">
        <v>43921</v>
      </c>
      <c r="G72" s="155">
        <f t="shared" si="4"/>
        <v>4.0666666666666664</v>
      </c>
      <c r="H72" s="117" t="s">
        <v>2703</v>
      </c>
      <c r="I72" s="116" t="s">
        <v>453</v>
      </c>
      <c r="J72" s="116" t="s">
        <v>981</v>
      </c>
      <c r="K72" s="118">
        <v>361455864</v>
      </c>
      <c r="L72" s="119" t="s">
        <v>1148</v>
      </c>
      <c r="M72" s="112">
        <f t="shared" si="2"/>
        <v>1</v>
      </c>
      <c r="N72" s="119" t="s">
        <v>1151</v>
      </c>
      <c r="O72" s="65" t="s">
        <v>1148</v>
      </c>
      <c r="P72" s="79"/>
    </row>
    <row r="73" spans="1:16" s="7" customFormat="1" ht="24.75" customHeight="1" outlineLevel="1" x14ac:dyDescent="0.2">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
      <c r="A91" s="138">
        <v>44</v>
      </c>
      <c r="B91" s="117"/>
      <c r="C91" s="119"/>
      <c r="D91" s="116"/>
      <c r="E91" s="140"/>
      <c r="F91" s="140"/>
      <c r="G91" s="155" t="str">
        <f t="shared" si="4"/>
        <v/>
      </c>
      <c r="H91" s="117"/>
      <c r="I91" s="116"/>
      <c r="J91" s="116"/>
      <c r="K91" s="118"/>
      <c r="L91" s="119"/>
      <c r="M91" s="112" t="str">
        <f t="shared" si="5"/>
        <v/>
      </c>
      <c r="N91" s="119"/>
      <c r="O91" s="119"/>
      <c r="P91" s="79"/>
    </row>
    <row r="92" spans="1:16" s="7" customFormat="1" ht="24.75" customHeight="1" outlineLevel="1" x14ac:dyDescent="0.2">
      <c r="A92" s="138">
        <v>45</v>
      </c>
      <c r="B92" s="117"/>
      <c r="C92" s="119"/>
      <c r="D92" s="116"/>
      <c r="E92" s="140"/>
      <c r="F92" s="140"/>
      <c r="G92" s="155" t="str">
        <f t="shared" si="4"/>
        <v/>
      </c>
      <c r="H92" s="117"/>
      <c r="I92" s="116"/>
      <c r="J92" s="116"/>
      <c r="K92" s="118"/>
      <c r="L92" s="119"/>
      <c r="M92" s="112" t="str">
        <f t="shared" si="5"/>
        <v/>
      </c>
      <c r="N92" s="119"/>
      <c r="O92" s="119"/>
      <c r="P92" s="79"/>
    </row>
    <row r="93" spans="1:16" s="7" customFormat="1" ht="24.75" customHeight="1" outlineLevel="1" x14ac:dyDescent="0.2">
      <c r="A93" s="138">
        <v>46</v>
      </c>
      <c r="B93" s="117"/>
      <c r="C93" s="119"/>
      <c r="D93" s="116"/>
      <c r="E93" s="140"/>
      <c r="F93" s="140"/>
      <c r="G93" s="155" t="str">
        <f t="shared" si="4"/>
        <v/>
      </c>
      <c r="H93" s="117"/>
      <c r="I93" s="116"/>
      <c r="J93" s="116"/>
      <c r="K93" s="118"/>
      <c r="L93" s="119"/>
      <c r="M93" s="112" t="str">
        <f t="shared" si="5"/>
        <v/>
      </c>
      <c r="N93" s="119"/>
      <c r="O93" s="119"/>
      <c r="P93" s="79"/>
    </row>
    <row r="94" spans="1:16" s="7" customFormat="1" ht="24.75" customHeight="1" outlineLevel="1" x14ac:dyDescent="0.2">
      <c r="A94" s="138">
        <v>47</v>
      </c>
      <c r="B94" s="117"/>
      <c r="C94" s="119"/>
      <c r="D94" s="116"/>
      <c r="E94" s="140"/>
      <c r="F94" s="140"/>
      <c r="G94" s="155" t="str">
        <f t="shared" si="4"/>
        <v/>
      </c>
      <c r="H94" s="117"/>
      <c r="I94" s="116"/>
      <c r="J94" s="116"/>
      <c r="K94" s="118"/>
      <c r="L94" s="119"/>
      <c r="M94" s="112" t="str">
        <f t="shared" si="5"/>
        <v/>
      </c>
      <c r="N94" s="119"/>
      <c r="O94" s="119"/>
      <c r="P94" s="79"/>
    </row>
    <row r="95" spans="1:16" s="7" customFormat="1" ht="24.75" customHeight="1" outlineLevel="1" x14ac:dyDescent="0.2">
      <c r="A95" s="139">
        <v>48</v>
      </c>
      <c r="B95" s="117"/>
      <c r="C95" s="119"/>
      <c r="D95" s="116"/>
      <c r="E95" s="140"/>
      <c r="F95" s="140"/>
      <c r="G95" s="155" t="str">
        <f t="shared" si="4"/>
        <v/>
      </c>
      <c r="H95" s="117"/>
      <c r="I95" s="116"/>
      <c r="J95" s="116"/>
      <c r="K95" s="118"/>
      <c r="L95" s="119"/>
      <c r="M95" s="112" t="str">
        <f t="shared" si="5"/>
        <v/>
      </c>
      <c r="N95" s="119"/>
      <c r="O95" s="119"/>
      <c r="P95" s="79"/>
    </row>
    <row r="96" spans="1:16" s="7" customFormat="1" ht="24.75" customHeight="1" outlineLevel="1" x14ac:dyDescent="0.2">
      <c r="A96" s="139">
        <v>49</v>
      </c>
      <c r="B96" s="117"/>
      <c r="C96" s="119"/>
      <c r="D96" s="116"/>
      <c r="E96" s="140"/>
      <c r="F96" s="140"/>
      <c r="G96" s="155" t="str">
        <f t="shared" si="4"/>
        <v/>
      </c>
      <c r="H96" s="117"/>
      <c r="I96" s="116"/>
      <c r="J96" s="116"/>
      <c r="K96" s="118"/>
      <c r="L96" s="119"/>
      <c r="M96" s="112" t="str">
        <f t="shared" si="5"/>
        <v/>
      </c>
      <c r="N96" s="119"/>
      <c r="O96" s="119"/>
      <c r="P96" s="79"/>
    </row>
    <row r="97" spans="1:16" s="7" customFormat="1" ht="24.75" customHeight="1" outlineLevel="1" x14ac:dyDescent="0.2">
      <c r="A97" s="139">
        <v>50</v>
      </c>
      <c r="B97" s="117"/>
      <c r="C97" s="119"/>
      <c r="D97" s="116"/>
      <c r="E97" s="140"/>
      <c r="F97" s="140"/>
      <c r="G97" s="155" t="str">
        <f t="shared" si="4"/>
        <v/>
      </c>
      <c r="H97" s="117"/>
      <c r="I97" s="116"/>
      <c r="J97" s="116"/>
      <c r="K97" s="118"/>
      <c r="L97" s="119"/>
      <c r="M97" s="112" t="str">
        <f t="shared" si="5"/>
        <v/>
      </c>
      <c r="N97" s="119"/>
      <c r="O97" s="119"/>
      <c r="P97" s="79"/>
    </row>
    <row r="98" spans="1:16" s="7" customFormat="1" ht="24.75" customHeight="1" outlineLevel="1" x14ac:dyDescent="0.2">
      <c r="A98" s="139">
        <v>51</v>
      </c>
      <c r="B98" s="117"/>
      <c r="C98" s="119"/>
      <c r="D98" s="116"/>
      <c r="E98" s="140"/>
      <c r="F98" s="140"/>
      <c r="G98" s="155" t="str">
        <f t="shared" si="4"/>
        <v/>
      </c>
      <c r="H98" s="117"/>
      <c r="I98" s="116"/>
      <c r="J98" s="116"/>
      <c r="K98" s="118"/>
      <c r="L98" s="119"/>
      <c r="M98" s="112" t="str">
        <f t="shared" si="5"/>
        <v/>
      </c>
      <c r="N98" s="119"/>
      <c r="O98" s="119"/>
      <c r="P98" s="79"/>
    </row>
    <row r="99" spans="1:16" s="7" customFormat="1" ht="24.75" customHeight="1" outlineLevel="1" x14ac:dyDescent="0.2">
      <c r="A99" s="139">
        <v>52</v>
      </c>
      <c r="B99" s="117"/>
      <c r="C99" s="119"/>
      <c r="D99" s="116"/>
      <c r="E99" s="140"/>
      <c r="F99" s="140"/>
      <c r="G99" s="155" t="str">
        <f t="shared" si="4"/>
        <v/>
      </c>
      <c r="H99" s="117"/>
      <c r="I99" s="116"/>
      <c r="J99" s="116"/>
      <c r="K99" s="118"/>
      <c r="L99" s="119"/>
      <c r="M99" s="112" t="str">
        <f t="shared" si="5"/>
        <v/>
      </c>
      <c r="N99" s="119"/>
      <c r="O99" s="119"/>
      <c r="P99" s="79"/>
    </row>
    <row r="100" spans="1:16" s="7" customFormat="1" ht="24.75" customHeight="1" outlineLevel="1" x14ac:dyDescent="0.2">
      <c r="A100" s="139">
        <v>53</v>
      </c>
      <c r="B100" s="117"/>
      <c r="C100" s="119"/>
      <c r="D100" s="116"/>
      <c r="E100" s="140"/>
      <c r="F100" s="140"/>
      <c r="G100" s="155" t="str">
        <f t="shared" si="4"/>
        <v/>
      </c>
      <c r="H100" s="117"/>
      <c r="I100" s="116"/>
      <c r="J100" s="116"/>
      <c r="K100" s="118"/>
      <c r="L100" s="119"/>
      <c r="M100" s="112" t="str">
        <f t="shared" si="5"/>
        <v/>
      </c>
      <c r="N100" s="119"/>
      <c r="O100" s="119"/>
      <c r="P100" s="79"/>
    </row>
    <row r="101" spans="1:16" s="7" customFormat="1" ht="24.75" customHeight="1" outlineLevel="1" x14ac:dyDescent="0.2">
      <c r="A101" s="139">
        <v>54</v>
      </c>
      <c r="B101" s="117"/>
      <c r="C101" s="119"/>
      <c r="D101" s="116"/>
      <c r="E101" s="140"/>
      <c r="F101" s="140"/>
      <c r="G101" s="155" t="str">
        <f t="shared" si="4"/>
        <v/>
      </c>
      <c r="H101" s="117"/>
      <c r="I101" s="116"/>
      <c r="J101" s="116"/>
      <c r="K101" s="118"/>
      <c r="L101" s="119"/>
      <c r="M101" s="112" t="str">
        <f t="shared" si="5"/>
        <v/>
      </c>
      <c r="N101" s="119"/>
      <c r="O101" s="119"/>
      <c r="P101" s="79"/>
    </row>
    <row r="102" spans="1:16" s="7" customFormat="1" ht="24.75" customHeight="1" outlineLevel="1" x14ac:dyDescent="0.2">
      <c r="A102" s="139">
        <v>55</v>
      </c>
      <c r="B102" s="117"/>
      <c r="C102" s="119"/>
      <c r="D102" s="116"/>
      <c r="E102" s="140"/>
      <c r="F102" s="140"/>
      <c r="G102" s="155" t="str">
        <f t="shared" si="4"/>
        <v/>
      </c>
      <c r="H102" s="117"/>
      <c r="I102" s="116"/>
      <c r="J102" s="116"/>
      <c r="K102" s="118"/>
      <c r="L102" s="119"/>
      <c r="M102" s="112" t="str">
        <f t="shared" si="5"/>
        <v/>
      </c>
      <c r="N102" s="119"/>
      <c r="O102" s="119"/>
      <c r="P102" s="79"/>
    </row>
    <row r="103" spans="1:16" s="7" customFormat="1" ht="24.75" customHeight="1" outlineLevel="1" x14ac:dyDescent="0.2">
      <c r="A103" s="139">
        <v>56</v>
      </c>
      <c r="B103" s="117"/>
      <c r="C103" s="119"/>
      <c r="D103" s="116"/>
      <c r="E103" s="140"/>
      <c r="F103" s="140"/>
      <c r="G103" s="155" t="str">
        <f t="shared" si="4"/>
        <v/>
      </c>
      <c r="H103" s="117"/>
      <c r="I103" s="116"/>
      <c r="J103" s="116"/>
      <c r="K103" s="118"/>
      <c r="L103" s="119"/>
      <c r="M103" s="112" t="str">
        <f t="shared" si="5"/>
        <v/>
      </c>
      <c r="N103" s="119"/>
      <c r="O103" s="119"/>
      <c r="P103" s="79"/>
    </row>
    <row r="104" spans="1:16" s="7" customFormat="1" ht="24.75" customHeight="1" outlineLevel="1" x14ac:dyDescent="0.2">
      <c r="A104" s="139">
        <v>57</v>
      </c>
      <c r="B104" s="117"/>
      <c r="C104" s="119"/>
      <c r="D104" s="116"/>
      <c r="E104" s="140"/>
      <c r="F104" s="140"/>
      <c r="G104" s="155" t="str">
        <f t="shared" si="4"/>
        <v/>
      </c>
      <c r="H104" s="117"/>
      <c r="I104" s="116"/>
      <c r="J104" s="116"/>
      <c r="K104" s="118"/>
      <c r="L104" s="119"/>
      <c r="M104" s="112" t="str">
        <f t="shared" si="5"/>
        <v/>
      </c>
      <c r="N104" s="119"/>
      <c r="O104" s="119"/>
      <c r="P104" s="79"/>
    </row>
    <row r="105" spans="1:16" s="7" customFormat="1" ht="24.75" customHeight="1" outlineLevel="1" x14ac:dyDescent="0.2">
      <c r="A105" s="139">
        <v>58</v>
      </c>
      <c r="B105" s="117"/>
      <c r="C105" s="119"/>
      <c r="D105" s="116"/>
      <c r="E105" s="140"/>
      <c r="F105" s="140"/>
      <c r="G105" s="155" t="str">
        <f t="shared" si="4"/>
        <v/>
      </c>
      <c r="H105" s="117"/>
      <c r="I105" s="116"/>
      <c r="J105" s="116"/>
      <c r="K105" s="118"/>
      <c r="L105" s="119"/>
      <c r="M105" s="112" t="str">
        <f t="shared" si="5"/>
        <v/>
      </c>
      <c r="N105" s="119"/>
      <c r="O105" s="119"/>
      <c r="P105" s="79"/>
    </row>
    <row r="106" spans="1:16" s="7" customFormat="1" ht="24.75" customHeight="1" outlineLevel="1" x14ac:dyDescent="0.2">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
      <c r="A107" s="139">
        <v>60</v>
      </c>
      <c r="B107" s="64"/>
      <c r="C107" s="65"/>
      <c r="D107" s="63"/>
      <c r="E107" s="140"/>
      <c r="F107" s="140"/>
      <c r="G107" s="155" t="str">
        <f t="shared" si="4"/>
        <v/>
      </c>
      <c r="H107" s="64"/>
      <c r="I107" s="63"/>
      <c r="J107" s="63"/>
      <c r="K107" s="66"/>
      <c r="L107" s="65"/>
      <c r="M107" s="67" t="str">
        <f t="shared" si="5"/>
        <v/>
      </c>
      <c r="N107" s="65"/>
      <c r="O107" s="65"/>
      <c r="P107" s="79"/>
    </row>
    <row r="108" spans="1:16" ht="29.5" customHeight="1" thickBot="1" x14ac:dyDescent="0.25"/>
    <row r="109" spans="1:16" s="19" customFormat="1" ht="31.5" customHeight="1" thickBot="1" x14ac:dyDescent="0.25">
      <c r="A109" s="236" t="s">
        <v>2633</v>
      </c>
      <c r="B109" s="237"/>
      <c r="C109" s="237"/>
      <c r="D109" s="237"/>
      <c r="E109" s="237"/>
      <c r="F109" s="237"/>
      <c r="G109" s="237"/>
      <c r="H109" s="237"/>
      <c r="I109" s="237"/>
      <c r="J109" s="237"/>
      <c r="K109" s="237"/>
      <c r="L109" s="237"/>
      <c r="M109" s="237"/>
      <c r="N109" s="237"/>
      <c r="O109" s="238"/>
      <c r="P109" s="76"/>
    </row>
    <row r="110" spans="1:16" ht="15" customHeight="1" x14ac:dyDescent="0.2">
      <c r="A110" s="239" t="s">
        <v>2656</v>
      </c>
      <c r="B110" s="240"/>
      <c r="C110" s="240"/>
      <c r="D110" s="240"/>
      <c r="E110" s="240"/>
      <c r="F110" s="240"/>
      <c r="G110" s="240"/>
      <c r="H110" s="240"/>
      <c r="I110" s="240"/>
      <c r="J110" s="240"/>
      <c r="K110" s="240"/>
      <c r="L110" s="240"/>
      <c r="M110" s="240"/>
      <c r="N110" s="240"/>
      <c r="O110" s="241"/>
    </row>
    <row r="111" spans="1:16" ht="16" thickBot="1" x14ac:dyDescent="0.25">
      <c r="A111" s="242"/>
      <c r="B111" s="243"/>
      <c r="C111" s="243"/>
      <c r="D111" s="243"/>
      <c r="E111" s="243"/>
      <c r="F111" s="243"/>
      <c r="G111" s="243"/>
      <c r="H111" s="243"/>
      <c r="I111" s="243"/>
      <c r="J111" s="243"/>
      <c r="K111" s="243"/>
      <c r="L111" s="243"/>
      <c r="M111" s="243"/>
      <c r="N111" s="243"/>
      <c r="O111" s="244"/>
    </row>
    <row r="112" spans="1:16" s="1" customFormat="1" ht="26.25" customHeight="1" thickBot="1" x14ac:dyDescent="0.25">
      <c r="I112" s="224" t="s">
        <v>9</v>
      </c>
      <c r="J112" s="225"/>
      <c r="O112" s="170"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8">
        <v>1</v>
      </c>
      <c r="B114" s="156" t="s">
        <v>2665</v>
      </c>
      <c r="C114" s="158" t="s">
        <v>31</v>
      </c>
      <c r="D114" s="115" t="s">
        <v>2704</v>
      </c>
      <c r="E114" s="140">
        <v>44172</v>
      </c>
      <c r="F114" s="140">
        <v>44773</v>
      </c>
      <c r="G114" s="155">
        <f>IF(AND(E114&lt;&gt;"",F114&lt;&gt;""),((F114-E114)/30),"")</f>
        <v>20.033333333333335</v>
      </c>
      <c r="H114" s="114" t="s">
        <v>2705</v>
      </c>
      <c r="I114" s="116" t="s">
        <v>208</v>
      </c>
      <c r="J114" s="116" t="s">
        <v>210</v>
      </c>
      <c r="K114" s="118">
        <v>2571269468</v>
      </c>
      <c r="L114" s="100">
        <f>+IF(AND(K114&gt;0,O114="Ejecución"),(K114/877802)*Tabla28[[#This Row],[% participación]],IF(AND(K114&gt;0,O114&lt;&gt;"Ejecución"),"-",""))</f>
        <v>2929.2134991717949</v>
      </c>
      <c r="M114" s="119" t="s">
        <v>1148</v>
      </c>
      <c r="N114" s="168">
        <v>1</v>
      </c>
      <c r="O114" s="157" t="s">
        <v>1150</v>
      </c>
      <c r="P114" s="78"/>
    </row>
    <row r="115" spans="1:16" s="6" customFormat="1" ht="24.75" customHeight="1" x14ac:dyDescent="0.2">
      <c r="A115" s="138">
        <v>2</v>
      </c>
      <c r="B115" s="156" t="s">
        <v>2665</v>
      </c>
      <c r="C115" s="158" t="s">
        <v>31</v>
      </c>
      <c r="D115" s="63" t="s">
        <v>2706</v>
      </c>
      <c r="E115" s="140">
        <v>44167</v>
      </c>
      <c r="F115" s="140">
        <v>44773</v>
      </c>
      <c r="G115" s="155">
        <f t="shared" ref="G115:G116" si="6">IF(AND(E115&lt;&gt;"",F115&lt;&gt;""),((F115-E115)/30),"")</f>
        <v>20.2</v>
      </c>
      <c r="H115" s="64" t="s">
        <v>2707</v>
      </c>
      <c r="I115" s="63" t="s">
        <v>453</v>
      </c>
      <c r="J115" s="63" t="s">
        <v>963</v>
      </c>
      <c r="K115" s="68">
        <v>3030022398</v>
      </c>
      <c r="L115" s="100">
        <f>+IF(AND(K115&gt;0,O115="Ejecución"),(K115/877802)*Tabla28[[#This Row],[% participación]],IF(AND(K115&gt;0,O115&lt;&gt;"Ejecución"),"-",""))</f>
        <v>3451.8289978833495</v>
      </c>
      <c r="M115" s="65" t="s">
        <v>1148</v>
      </c>
      <c r="N115" s="168">
        <v>1</v>
      </c>
      <c r="O115" s="157" t="s">
        <v>1150</v>
      </c>
      <c r="P115" s="78"/>
    </row>
    <row r="116" spans="1:16" s="6" customFormat="1" ht="24.75" customHeight="1" x14ac:dyDescent="0.2">
      <c r="A116" s="138">
        <v>3</v>
      </c>
      <c r="B116" s="156" t="s">
        <v>2665</v>
      </c>
      <c r="C116" s="158" t="s">
        <v>31</v>
      </c>
      <c r="D116" s="63" t="s">
        <v>2708</v>
      </c>
      <c r="E116" s="140">
        <v>44167</v>
      </c>
      <c r="F116" s="140">
        <v>44773</v>
      </c>
      <c r="G116" s="155">
        <f t="shared" si="6"/>
        <v>20.2</v>
      </c>
      <c r="H116" s="117" t="s">
        <v>2707</v>
      </c>
      <c r="I116" s="63" t="s">
        <v>453</v>
      </c>
      <c r="J116" s="63" t="s">
        <v>963</v>
      </c>
      <c r="K116" s="68">
        <v>2086759308</v>
      </c>
      <c r="L116" s="100">
        <f>+IF(AND(K116&gt;0,O116="Ejecución"),(K116/877802)*Tabla28[[#This Row],[% participación]],IF(AND(K116&gt;0,O116&lt;&gt;"Ejecución"),"-",""))</f>
        <v>2377.2551304280464</v>
      </c>
      <c r="M116" s="65" t="s">
        <v>1148</v>
      </c>
      <c r="N116" s="168">
        <v>1</v>
      </c>
      <c r="O116" s="157" t="s">
        <v>1150</v>
      </c>
      <c r="P116" s="78"/>
    </row>
    <row r="117" spans="1:16" s="6" customFormat="1" ht="24.75" customHeight="1" outlineLevel="1" x14ac:dyDescent="0.2">
      <c r="A117" s="138">
        <v>4</v>
      </c>
      <c r="B117" s="156" t="s">
        <v>2665</v>
      </c>
      <c r="C117" s="158" t="s">
        <v>31</v>
      </c>
      <c r="D117" s="63" t="s">
        <v>2709</v>
      </c>
      <c r="E117" s="140">
        <v>44167</v>
      </c>
      <c r="F117" s="140">
        <v>44773</v>
      </c>
      <c r="G117" s="155">
        <f t="shared" ref="G117:G159" si="7">IF(AND(E117&lt;&gt;"",F117&lt;&gt;""),((F117-E117)/30),"")</f>
        <v>20.2</v>
      </c>
      <c r="H117" s="117" t="s">
        <v>2707</v>
      </c>
      <c r="I117" s="63" t="s">
        <v>453</v>
      </c>
      <c r="J117" s="63" t="s">
        <v>963</v>
      </c>
      <c r="K117" s="68">
        <v>2220355904</v>
      </c>
      <c r="L117" s="100">
        <f>+IF(AND(K117&gt;0,O117="Ejecución"),(K117/877802)*Tabla28[[#This Row],[% participación]],IF(AND(K117&gt;0,O117&lt;&gt;"Ejecución"),"-",""))</f>
        <v>2529.4495843026102</v>
      </c>
      <c r="M117" s="65" t="s">
        <v>1148</v>
      </c>
      <c r="N117" s="168">
        <v>1</v>
      </c>
      <c r="O117" s="157" t="s">
        <v>1150</v>
      </c>
      <c r="P117" s="78"/>
    </row>
    <row r="118" spans="1:16" s="7" customFormat="1" ht="24.75" customHeight="1" outlineLevel="1" x14ac:dyDescent="0.2">
      <c r="A118" s="139">
        <v>5</v>
      </c>
      <c r="B118" s="156" t="s">
        <v>2665</v>
      </c>
      <c r="C118" s="158" t="s">
        <v>31</v>
      </c>
      <c r="D118" s="63" t="s">
        <v>2710</v>
      </c>
      <c r="E118" s="140">
        <v>44167</v>
      </c>
      <c r="F118" s="140">
        <v>44773</v>
      </c>
      <c r="G118" s="155">
        <f t="shared" si="7"/>
        <v>20.2</v>
      </c>
      <c r="H118" s="117" t="s">
        <v>2707</v>
      </c>
      <c r="I118" s="63" t="s">
        <v>453</v>
      </c>
      <c r="J118" s="63" t="s">
        <v>977</v>
      </c>
      <c r="K118" s="68">
        <v>2122784847</v>
      </c>
      <c r="L118" s="100">
        <f>+IF(AND(K118&gt;0,O118="Ejecución"),(K118/877802)*Tabla28[[#This Row],[% participación]],IF(AND(K118&gt;0,O118&lt;&gt;"Ejecución"),"-",""))</f>
        <v>2418.2957512058529</v>
      </c>
      <c r="M118" s="65" t="s">
        <v>1148</v>
      </c>
      <c r="N118" s="168">
        <f t="shared" ref="N118:N160" si="8">+IF(M118="No",1,IF(M118="Si","Ingrese %",""))</f>
        <v>1</v>
      </c>
      <c r="O118" s="157" t="s">
        <v>1150</v>
      </c>
      <c r="P118" s="79"/>
    </row>
    <row r="119" spans="1:16" s="7" customFormat="1" ht="24.75" customHeight="1" outlineLevel="1" x14ac:dyDescent="0.2">
      <c r="A119" s="139">
        <v>6</v>
      </c>
      <c r="B119" s="156" t="s">
        <v>2665</v>
      </c>
      <c r="C119" s="158" t="s">
        <v>31</v>
      </c>
      <c r="D119" s="63" t="s">
        <v>2711</v>
      </c>
      <c r="E119" s="140">
        <v>44167</v>
      </c>
      <c r="F119" s="140">
        <v>44773</v>
      </c>
      <c r="G119" s="155">
        <f t="shared" si="7"/>
        <v>20.2</v>
      </c>
      <c r="H119" s="117" t="s">
        <v>2707</v>
      </c>
      <c r="I119" s="63" t="s">
        <v>453</v>
      </c>
      <c r="J119" s="63" t="s">
        <v>982</v>
      </c>
      <c r="K119" s="68">
        <v>2771532467</v>
      </c>
      <c r="L119" s="100">
        <f>+IF(AND(K119&gt;0,O119="Ejecución"),(K119/877802)*Tabla28[[#This Row],[% participación]],IF(AND(K119&gt;0,O119&lt;&gt;"Ejecución"),"-",""))</f>
        <v>3157.3549240033631</v>
      </c>
      <c r="M119" s="65" t="s">
        <v>1148</v>
      </c>
      <c r="N119" s="168">
        <f t="shared" si="8"/>
        <v>1</v>
      </c>
      <c r="O119" s="157" t="s">
        <v>1150</v>
      </c>
      <c r="P119" s="79"/>
    </row>
    <row r="120" spans="1:16" s="7" customFormat="1" ht="24.75" customHeight="1" outlineLevel="1" x14ac:dyDescent="0.2">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25">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 customHeight="1" thickBot="1" x14ac:dyDescent="0.25">
      <c r="O161" s="170" t="str">
        <f>HYPERLINK("#MI_Oferente_Singular!A1","INICIO")</f>
        <v>INICIO</v>
      </c>
    </row>
    <row r="162" spans="1:28" s="19" customFormat="1" ht="31.5" customHeight="1" thickBot="1" x14ac:dyDescent="0.25">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
      <c r="A163" s="226" t="s">
        <v>2660</v>
      </c>
      <c r="B163" s="227"/>
      <c r="C163" s="227"/>
      <c r="D163" s="227"/>
      <c r="E163" s="228"/>
      <c r="F163" s="229" t="s">
        <v>2661</v>
      </c>
      <c r="G163" s="229"/>
      <c r="H163" s="229"/>
      <c r="I163" s="226" t="s">
        <v>2630</v>
      </c>
      <c r="J163" s="227"/>
      <c r="K163" s="227"/>
      <c r="L163" s="227"/>
      <c r="M163" s="227"/>
      <c r="N163" s="227"/>
      <c r="O163" s="228"/>
    </row>
    <row r="164" spans="1:28" ht="9" customHeight="1" x14ac:dyDescent="0.2">
      <c r="A164" s="29"/>
      <c r="B164" s="30"/>
      <c r="C164" s="30"/>
      <c r="E164" s="8"/>
      <c r="F164" s="30"/>
      <c r="G164" s="30"/>
      <c r="H164" s="30"/>
      <c r="I164" s="29"/>
      <c r="J164" s="30"/>
      <c r="K164" s="5"/>
      <c r="L164" s="5"/>
      <c r="M164" s="5"/>
      <c r="N164" s="152"/>
      <c r="O164" s="8"/>
      <c r="Q164" s="4" t="s">
        <v>2644</v>
      </c>
    </row>
    <row r="165" spans="1:28" x14ac:dyDescent="0.2">
      <c r="A165" s="9"/>
      <c r="B165" s="206" t="s">
        <v>2614</v>
      </c>
      <c r="C165" s="206"/>
      <c r="D165" s="206"/>
      <c r="E165" s="8"/>
      <c r="F165" s="5"/>
      <c r="G165" s="230" t="s">
        <v>2614</v>
      </c>
      <c r="H165" s="230"/>
      <c r="I165" s="231" t="s">
        <v>1164</v>
      </c>
      <c r="J165" s="232"/>
      <c r="K165" s="232"/>
      <c r="L165" s="232"/>
      <c r="M165" s="232"/>
      <c r="N165" s="107" t="s">
        <v>1148</v>
      </c>
      <c r="O165" s="8"/>
      <c r="S165" s="51"/>
    </row>
    <row r="166" spans="1:28" x14ac:dyDescent="0.2">
      <c r="A166" s="9"/>
      <c r="B166" s="5"/>
      <c r="C166" s="5"/>
      <c r="D166" s="153" t="s">
        <v>14</v>
      </c>
      <c r="E166" s="8"/>
      <c r="F166" s="5"/>
      <c r="G166" s="26" t="s">
        <v>14</v>
      </c>
      <c r="I166" s="9"/>
      <c r="J166" s="5"/>
      <c r="K166" s="5"/>
      <c r="L166" s="5"/>
      <c r="M166" s="5"/>
      <c r="N166" s="5"/>
      <c r="O166" s="8"/>
    </row>
    <row r="167" spans="1:28" x14ac:dyDescent="0.2">
      <c r="A167" s="9"/>
      <c r="D167" s="107" t="s">
        <v>26</v>
      </c>
      <c r="E167" s="8"/>
      <c r="F167" s="5"/>
      <c r="G167" s="107" t="s">
        <v>26</v>
      </c>
      <c r="I167" s="233" t="s">
        <v>2643</v>
      </c>
      <c r="J167" s="234"/>
      <c r="K167" s="234"/>
      <c r="L167" s="234"/>
      <c r="M167" s="234"/>
      <c r="N167" s="234"/>
      <c r="O167" s="235"/>
      <c r="U167" s="51"/>
    </row>
    <row r="168" spans="1:28" x14ac:dyDescent="0.2">
      <c r="A168" s="9"/>
      <c r="B168" s="219" t="s">
        <v>2658</v>
      </c>
      <c r="C168" s="219"/>
      <c r="D168" s="219"/>
      <c r="E168" s="8"/>
      <c r="F168" s="5"/>
      <c r="H168" s="81" t="s">
        <v>2657</v>
      </c>
      <c r="I168" s="233"/>
      <c r="J168" s="234"/>
      <c r="K168" s="234"/>
      <c r="L168" s="234"/>
      <c r="M168" s="234"/>
      <c r="N168" s="234"/>
      <c r="O168" s="235"/>
      <c r="Q168" s="51"/>
    </row>
    <row r="169" spans="1:28" x14ac:dyDescent="0.2">
      <c r="A169" s="9"/>
      <c r="B169" s="74" t="s">
        <v>2653</v>
      </c>
      <c r="C169" s="5"/>
      <c r="D169" s="5"/>
      <c r="E169" s="8"/>
      <c r="F169" s="80" t="s">
        <v>2652</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176" t="s">
        <v>2668</v>
      </c>
      <c r="B172" s="177"/>
      <c r="C172" s="177"/>
      <c r="D172" s="177"/>
      <c r="E172" s="177"/>
      <c r="F172" s="177"/>
      <c r="G172" s="177"/>
      <c r="H172" s="177"/>
      <c r="I172" s="177"/>
      <c r="J172" s="177"/>
      <c r="K172" s="177"/>
      <c r="L172" s="177"/>
      <c r="M172" s="177"/>
      <c r="N172" s="177"/>
      <c r="O172" s="178"/>
      <c r="P172" s="76"/>
    </row>
    <row r="173" spans="1:28" ht="15" customHeight="1" x14ac:dyDescent="0.2">
      <c r="A173" s="191" t="s">
        <v>2674</v>
      </c>
      <c r="B173" s="192"/>
      <c r="C173" s="192"/>
      <c r="D173" s="192"/>
      <c r="E173" s="192"/>
      <c r="F173" s="192"/>
      <c r="G173" s="192"/>
      <c r="H173" s="192"/>
      <c r="I173" s="192"/>
      <c r="J173" s="192"/>
      <c r="K173" s="192"/>
      <c r="L173" s="192"/>
      <c r="M173" s="192"/>
      <c r="N173" s="192"/>
      <c r="O173" s="193"/>
    </row>
    <row r="174" spans="1:28" ht="25" thickBot="1" x14ac:dyDescent="0.2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07" t="s">
        <v>2669</v>
      </c>
      <c r="C176" s="207"/>
      <c r="D176" s="207"/>
      <c r="E176" s="207"/>
      <c r="F176" s="207"/>
      <c r="G176" s="207"/>
      <c r="H176" s="20"/>
      <c r="I176" s="214" t="s">
        <v>2675</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4" x14ac:dyDescent="0.2">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4" x14ac:dyDescent="0.2">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4" x14ac:dyDescent="0.2">
      <c r="A179" s="9"/>
      <c r="B179" s="217" t="s">
        <v>2669</v>
      </c>
      <c r="C179" s="217"/>
      <c r="D179" s="217"/>
      <c r="E179" s="166">
        <v>0.02</v>
      </c>
      <c r="F179" s="165">
        <v>0.04</v>
      </c>
      <c r="G179" s="160">
        <f>IF(F179&gt;0,SUM(E179+F179),"")</f>
        <v>0.06</v>
      </c>
      <c r="H179" s="5"/>
      <c r="I179" s="217" t="s">
        <v>2671</v>
      </c>
      <c r="J179" s="217"/>
      <c r="K179" s="217"/>
      <c r="L179" s="217"/>
      <c r="M179" s="167"/>
      <c r="O179" s="8"/>
      <c r="Q179" s="19"/>
      <c r="R179" s="154" t="str">
        <f>IF(M179&gt;0,SUM(L179+M179),"")</f>
        <v/>
      </c>
      <c r="T179" s="19"/>
      <c r="U179" s="173" t="s">
        <v>1166</v>
      </c>
      <c r="V179" s="173"/>
      <c r="W179" s="173"/>
      <c r="X179" s="24">
        <v>0.02</v>
      </c>
      <c r="Y179" s="159"/>
      <c r="Z179" s="160" t="str">
        <f>IF(Y179&gt;0,SUM(E181+Y179),"")</f>
        <v/>
      </c>
      <c r="AA179" s="19"/>
      <c r="AB179" s="19"/>
    </row>
    <row r="180" spans="1:28" ht="24" hidden="1" x14ac:dyDescent="0.2">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4" hidden="1" x14ac:dyDescent="0.2">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4" hidden="1" x14ac:dyDescent="0.2">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4" x14ac:dyDescent="0.2">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
      <c r="A184" s="9"/>
      <c r="B184" s="87" t="s">
        <v>2670</v>
      </c>
      <c r="C184" s="87"/>
      <c r="D184" s="87"/>
      <c r="E184" s="87"/>
      <c r="F184" s="87"/>
      <c r="G184" s="87"/>
      <c r="H184" s="87"/>
      <c r="I184" s="87"/>
      <c r="J184" s="87"/>
      <c r="K184" s="87"/>
      <c r="L184" s="87"/>
      <c r="M184" s="87"/>
      <c r="N184" s="88"/>
      <c r="O184" s="89"/>
    </row>
    <row r="185" spans="1:28" x14ac:dyDescent="0.2">
      <c r="A185" s="9"/>
      <c r="B185" s="90" t="s">
        <v>2627</v>
      </c>
      <c r="C185" s="161">
        <f>+SUM(G179:G182)</f>
        <v>0.06</v>
      </c>
      <c r="D185" s="91" t="s">
        <v>2628</v>
      </c>
      <c r="E185" s="94">
        <f>+(C185*SUM(K20:K35))</f>
        <v>45753876</v>
      </c>
      <c r="F185" s="92"/>
      <c r="G185" s="93"/>
      <c r="H185" s="88"/>
      <c r="I185" s="90" t="s">
        <v>2627</v>
      </c>
      <c r="J185" s="161">
        <f>+SUM(M179:M183)</f>
        <v>0</v>
      </c>
      <c r="K185" s="198" t="s">
        <v>2628</v>
      </c>
      <c r="L185" s="198"/>
      <c r="M185" s="94">
        <f>+J185*(SUM(K20:K35))</f>
        <v>0</v>
      </c>
      <c r="N185" s="95"/>
      <c r="O185" s="96"/>
    </row>
    <row r="186" spans="1:28" ht="16" thickBot="1" x14ac:dyDescent="0.25">
      <c r="A186" s="10"/>
      <c r="B186" s="97"/>
      <c r="C186" s="97"/>
      <c r="D186" s="97"/>
      <c r="E186" s="97"/>
      <c r="F186" s="97"/>
      <c r="G186" s="97"/>
      <c r="H186" s="97"/>
      <c r="I186" s="163" t="s">
        <v>2673</v>
      </c>
      <c r="J186" s="97"/>
      <c r="K186" s="97"/>
      <c r="L186" s="97"/>
      <c r="M186" s="97"/>
      <c r="N186" s="98"/>
      <c r="O186" s="99"/>
    </row>
    <row r="187" spans="1:28" ht="8.25" customHeight="1" thickBot="1" x14ac:dyDescent="0.25"/>
    <row r="188" spans="1:28" s="19" customFormat="1" ht="31.5" customHeight="1" thickBot="1" x14ac:dyDescent="0.25">
      <c r="A188" s="176" t="s">
        <v>18</v>
      </c>
      <c r="B188" s="177"/>
      <c r="C188" s="177"/>
      <c r="D188" s="177"/>
      <c r="E188" s="177"/>
      <c r="F188" s="177"/>
      <c r="G188" s="177"/>
      <c r="H188" s="177"/>
      <c r="I188" s="177"/>
      <c r="J188" s="177"/>
      <c r="K188" s="177"/>
      <c r="L188" s="177"/>
      <c r="M188" s="177"/>
      <c r="N188" s="177"/>
      <c r="O188" s="178"/>
      <c r="P188" s="76"/>
    </row>
    <row r="189" spans="1:28" ht="15" customHeight="1" x14ac:dyDescent="0.2">
      <c r="A189" s="191" t="s">
        <v>19</v>
      </c>
      <c r="B189" s="192"/>
      <c r="C189" s="192"/>
      <c r="D189" s="192"/>
      <c r="E189" s="192"/>
      <c r="F189" s="192"/>
      <c r="G189" s="192"/>
      <c r="H189" s="192"/>
      <c r="I189" s="192"/>
      <c r="J189" s="192"/>
      <c r="K189" s="192"/>
      <c r="L189" s="192"/>
      <c r="M189" s="192"/>
      <c r="N189" s="192"/>
      <c r="O189" s="193"/>
    </row>
    <row r="190" spans="1:28" ht="16" thickBot="1" x14ac:dyDescent="0.25">
      <c r="A190" s="194"/>
      <c r="B190" s="195"/>
      <c r="C190" s="195"/>
      <c r="D190" s="195"/>
      <c r="E190" s="195"/>
      <c r="F190" s="195"/>
      <c r="G190" s="195"/>
      <c r="H190" s="195"/>
      <c r="I190" s="195"/>
      <c r="J190" s="195"/>
      <c r="K190" s="195"/>
      <c r="L190" s="195"/>
      <c r="M190" s="195"/>
      <c r="N190" s="195"/>
      <c r="O190" s="196"/>
    </row>
    <row r="191" spans="1:28" ht="22" thickBot="1" x14ac:dyDescent="0.2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
      <c r="A192" s="9"/>
      <c r="B192" s="223" t="s">
        <v>2636</v>
      </c>
      <c r="C192" s="223"/>
      <c r="E192" s="5" t="s">
        <v>20</v>
      </c>
      <c r="H192" s="26" t="s">
        <v>24</v>
      </c>
      <c r="J192" s="5" t="s">
        <v>2637</v>
      </c>
      <c r="K192" s="5"/>
      <c r="M192" s="5"/>
      <c r="N192" s="5"/>
      <c r="O192" s="8"/>
      <c r="Q192" s="149"/>
      <c r="R192" s="150"/>
      <c r="S192" s="150"/>
      <c r="T192" s="149"/>
    </row>
    <row r="193" spans="1:18" x14ac:dyDescent="0.2">
      <c r="A193" s="9"/>
      <c r="C193" s="120">
        <v>41788</v>
      </c>
      <c r="D193" s="5"/>
      <c r="E193" s="121">
        <v>1010</v>
      </c>
      <c r="F193" s="5"/>
      <c r="G193" s="5"/>
      <c r="H193" s="142" t="s">
        <v>2714</v>
      </c>
      <c r="J193" s="5"/>
      <c r="K193" s="122">
        <v>41661</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176" t="s">
        <v>29</v>
      </c>
      <c r="B197" s="177"/>
      <c r="C197" s="177"/>
      <c r="D197" s="177"/>
      <c r="E197" s="177"/>
      <c r="F197" s="177"/>
      <c r="G197" s="177"/>
      <c r="H197" s="177"/>
      <c r="I197" s="177"/>
      <c r="J197" s="177"/>
      <c r="K197" s="177"/>
      <c r="L197" s="177"/>
      <c r="M197" s="177"/>
      <c r="N197" s="177"/>
      <c r="O197" s="178"/>
      <c r="P197" s="76"/>
    </row>
    <row r="198" spans="1:18" ht="22" thickBot="1" x14ac:dyDescent="0.2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
      <c r="A199" s="9"/>
      <c r="B199" s="190" t="s">
        <v>2659</v>
      </c>
      <c r="C199" s="190"/>
      <c r="D199" s="190"/>
      <c r="E199" s="190"/>
      <c r="F199" s="190"/>
      <c r="G199" s="190"/>
      <c r="H199" s="190"/>
      <c r="I199" s="190"/>
      <c r="J199" s="190"/>
      <c r="K199" s="190"/>
      <c r="L199" s="190"/>
      <c r="M199" s="190"/>
      <c r="N199" s="190"/>
      <c r="O199" s="8"/>
    </row>
    <row r="200" spans="1:18" x14ac:dyDescent="0.2">
      <c r="A200" s="9"/>
      <c r="B200" s="220"/>
      <c r="C200" s="220"/>
      <c r="D200" s="220"/>
      <c r="E200" s="220"/>
      <c r="F200" s="220"/>
      <c r="G200" s="220"/>
      <c r="H200" s="220"/>
      <c r="I200" s="220"/>
      <c r="J200" s="220"/>
      <c r="K200" s="220"/>
      <c r="L200" s="220"/>
      <c r="M200" s="220"/>
      <c r="N200" s="220"/>
      <c r="O200" s="8"/>
    </row>
    <row r="201" spans="1:18" x14ac:dyDescent="0.2">
      <c r="A201" s="9"/>
      <c r="B201" s="221" t="s">
        <v>2648</v>
      </c>
      <c r="C201" s="222"/>
      <c r="D201" s="222"/>
      <c r="E201" s="222"/>
      <c r="F201" s="222"/>
      <c r="G201" s="222"/>
      <c r="H201" s="222"/>
      <c r="I201" s="222"/>
      <c r="J201" s="222"/>
      <c r="K201" s="222"/>
      <c r="L201" s="222"/>
      <c r="M201" s="222"/>
      <c r="N201" s="222"/>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2649</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3" t="s">
        <v>2715</v>
      </c>
      <c r="J211" s="27" t="s">
        <v>2622</v>
      </c>
      <c r="K211" s="143" t="s">
        <v>2713</v>
      </c>
      <c r="L211" s="21"/>
      <c r="M211" s="21"/>
      <c r="N211" s="21"/>
      <c r="O211" s="8"/>
    </row>
    <row r="212" spans="1:15" x14ac:dyDescent="0.2">
      <c r="A212" s="9"/>
      <c r="B212" s="27" t="s">
        <v>2619</v>
      </c>
      <c r="C212" s="142" t="s">
        <v>2714</v>
      </c>
      <c r="D212" s="21"/>
      <c r="G212" s="27" t="s">
        <v>2621</v>
      </c>
      <c r="H212" s="143" t="s">
        <v>2716</v>
      </c>
      <c r="J212" s="27" t="s">
        <v>2623</v>
      </c>
      <c r="K212" s="142" t="s">
        <v>2712</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2650</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2666</v>
      </c>
      <c r="B1" t="s">
        <v>2667</v>
      </c>
    </row>
    <row r="2" spans="1:2" x14ac:dyDescent="0.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4"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36"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36"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36"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36"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Fernando Romero Luna</cp:lastModifiedBy>
  <cp:lastPrinted>2020-11-20T15:12:35Z</cp:lastPrinted>
  <dcterms:created xsi:type="dcterms:W3CDTF">2020-10-14T21:57:42Z</dcterms:created>
  <dcterms:modified xsi:type="dcterms:W3CDTF">2020-12-28T01:36:22Z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