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8_{77D0CC11-3B40-F94F-B905-37494A8488D8}"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<sst xmlns="http://schemas.openxmlformats.org/spreadsheetml/2006/main" count="3276" uniqueCount="2719">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</sst>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Normal="100" zoomScaleSheetLayoutView="40" zoomScalePageLayoutView="40" workbookViewId="0">
      <selection activeCell="L20" sqref="L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9" t="s">
        <v>2654</v>
      </c>
      <c r="D2" s="200"/>
      <c r="E2" s="200"/>
      <c r="F2" s="200"/>
      <c r="G2" s="200"/>
      <c r="H2" s="200"/>
      <c r="I2" s="200"/>
      <c r="J2" s="200"/>
      <c r="K2" s="200"/>
      <c r="L2" s="175" t="s">
        <v>2640</v>
      </c>
      <c r="M2" s="175"/>
      <c r="N2" s="183" t="s">
        <v>2641</v>
      </c>
      <c r="O2" s="184"/>
    </row>
    <row r="3" spans="1:20" ht="33" customHeight="1" x14ac:dyDescent="0.2">
      <c r="A3" s="9"/>
      <c r="B3" s="8"/>
      <c r="C3" s="201"/>
      <c r="D3" s="202"/>
      <c r="E3" s="202"/>
      <c r="F3" s="202"/>
      <c r="G3" s="202"/>
      <c r="H3" s="202"/>
      <c r="I3" s="202"/>
      <c r="J3" s="202"/>
      <c r="K3" s="202"/>
      <c r="L3" s="185" t="s">
        <v>1</v>
      </c>
      <c r="M3" s="185"/>
      <c r="N3" s="185" t="s">
        <v>2642</v>
      </c>
      <c r="O3" s="187"/>
    </row>
    <row r="4" spans="1:20" ht="24.75" customHeight="1" thickBot="1" x14ac:dyDescent="0.25">
      <c r="A4" s="10"/>
      <c r="B4" s="12"/>
      <c r="C4" s="203"/>
      <c r="D4" s="204"/>
      <c r="E4" s="204"/>
      <c r="F4" s="204"/>
      <c r="G4" s="204"/>
      <c r="H4" s="204"/>
      <c r="I4" s="204"/>
      <c r="J4" s="204"/>
      <c r="K4" s="204"/>
      <c r="L4" s="188" t="s">
        <v>0</v>
      </c>
      <c r="M4" s="188"/>
      <c r="N4" s="188"/>
      <c r="O4" s="18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05" t="s">
        <v>8</v>
      </c>
      <c r="M15" s="205"/>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6" t="s">
        <v>21</v>
      </c>
      <c r="B17" s="177"/>
      <c r="C17" s="177"/>
      <c r="D17" s="177"/>
      <c r="E17" s="177"/>
      <c r="F17" s="177"/>
      <c r="G17" s="177"/>
      <c r="H17" s="176" t="s">
        <v>12</v>
      </c>
      <c r="I17" s="177"/>
      <c r="J17" s="177"/>
      <c r="K17" s="177"/>
      <c r="L17" s="177"/>
      <c r="M17" s="177"/>
      <c r="N17" s="177"/>
      <c r="O17" s="178"/>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182"/>
      <c r="I20" s="144" t="s">
        <v>208</v>
      </c>
      <c r="J20" s="145" t="s">
        <v>210</v>
      </c>
      <c r="K20" s="146">
        <v>976913847</v>
      </c>
      <c r="L20" s="147"/>
      <c r="M20" s="147">
        <v>44561</v>
      </c>
      <c r="N20" s="130">
        <f>+(M20-L20)/30</f>
        <v>1485.3666666666666</v>
      </c>
      <c r="O20" s="133"/>
      <c r="U20" s="129"/>
      <c r="V20" s="105">
        <f ca="1">NOW()</f>
        <v>44192.845623379631</v>
      </c>
      <c r="W20" s="105">
        <f ca="1">NOW()</f>
        <v>44192.845623379631</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4"/>
      <c r="I37" s="125"/>
      <c r="J37" s="125"/>
      <c r="K37" s="125"/>
      <c r="L37" s="125"/>
      <c r="M37" s="125"/>
      <c r="N37" s="125"/>
      <c r="O37" s="126"/>
    </row>
    <row r="38" spans="1:16" ht="21" customHeight="1" x14ac:dyDescent="0.2">
      <c r="A38" s="9"/>
      <c r="B38" s="174" t="str">
        <f>VLOOKUP(B20,EAS!A2:B1439,2,0)</f>
        <v>FUNDACIÓN PARA EL BIENESTAR Y LA PAZ FUNBIENPAZ</v>
      </c>
      <c r="C38" s="174"/>
      <c r="D38" s="174"/>
      <c r="E38" s="174"/>
      <c r="F38" s="174"/>
      <c r="G38" s="5"/>
      <c r="H38" s="127"/>
      <c r="I38" s="186" t="s">
        <v>7</v>
      </c>
      <c r="J38" s="186"/>
      <c r="K38" s="186"/>
      <c r="L38" s="186"/>
      <c r="M38" s="186"/>
      <c r="N38" s="186"/>
      <c r="O38" s="128"/>
    </row>
    <row r="39" spans="1:16" ht="43" customHeight="1" thickBot="1" x14ac:dyDescent="0.25">
      <c r="A39" s="10"/>
      <c r="B39" s="11"/>
      <c r="C39" s="11"/>
      <c r="D39" s="11"/>
      <c r="E39" s="11"/>
      <c r="F39" s="11"/>
      <c r="G39" s="11"/>
      <c r="H39" s="10"/>
      <c r="I39" s="218" t="s">
        <v>2717</v>
      </c>
      <c r="J39" s="218"/>
      <c r="K39" s="218"/>
      <c r="L39" s="218"/>
      <c r="M39" s="218"/>
      <c r="N39" s="218"/>
      <c r="O39" s="12"/>
    </row>
    <row r="40" spans="1:16" ht="16" thickBot="1" x14ac:dyDescent="0.25"/>
    <row r="41" spans="1:16" s="19" customFormat="1" ht="31.5" customHeight="1" thickBot="1" x14ac:dyDescent="0.25">
      <c r="A41" s="176" t="s">
        <v>3</v>
      </c>
      <c r="B41" s="177"/>
      <c r="C41" s="177"/>
      <c r="D41" s="177"/>
      <c r="E41" s="177"/>
      <c r="F41" s="177"/>
      <c r="G41" s="177"/>
      <c r="H41" s="177"/>
      <c r="I41" s="177"/>
      <c r="J41" s="177"/>
      <c r="K41" s="177"/>
      <c r="L41" s="177"/>
      <c r="M41" s="177"/>
      <c r="N41" s="177"/>
      <c r="O41" s="178"/>
      <c r="P41" s="76"/>
    </row>
    <row r="42" spans="1:16" ht="8.25" customHeight="1" thickBot="1" x14ac:dyDescent="0.25"/>
    <row r="43" spans="1:16" s="19" customFormat="1" ht="31.5" customHeight="1" thickBot="1" x14ac:dyDescent="0.25">
      <c r="A43" s="236" t="s">
        <v>4</v>
      </c>
      <c r="B43" s="237"/>
      <c r="C43" s="237"/>
      <c r="D43" s="237"/>
      <c r="E43" s="237"/>
      <c r="F43" s="237"/>
      <c r="G43" s="237"/>
      <c r="H43" s="237"/>
      <c r="I43" s="237"/>
      <c r="J43" s="237"/>
      <c r="K43" s="237"/>
      <c r="L43" s="237"/>
      <c r="M43" s="237"/>
      <c r="N43" s="237"/>
      <c r="O43" s="238"/>
      <c r="P43" s="76"/>
    </row>
    <row r="44" spans="1:16" ht="15" customHeight="1" x14ac:dyDescent="0.2">
      <c r="A44" s="239" t="s">
        <v>2655</v>
      </c>
      <c r="B44" s="240"/>
      <c r="C44" s="240"/>
      <c r="D44" s="240"/>
      <c r="E44" s="240"/>
      <c r="F44" s="240"/>
      <c r="G44" s="240"/>
      <c r="H44" s="240"/>
      <c r="I44" s="240"/>
      <c r="J44" s="240"/>
      <c r="K44" s="240"/>
      <c r="L44" s="240"/>
      <c r="M44" s="240"/>
      <c r="N44" s="240"/>
      <c r="O44" s="241"/>
    </row>
    <row r="45" spans="1:16" x14ac:dyDescent="0.2">
      <c r="A45" s="242"/>
      <c r="B45" s="243"/>
      <c r="C45" s="243"/>
      <c r="D45" s="243"/>
      <c r="E45" s="243"/>
      <c r="F45" s="243"/>
      <c r="G45" s="243"/>
      <c r="H45" s="243"/>
      <c r="I45" s="243"/>
      <c r="J45" s="243"/>
      <c r="K45" s="243"/>
      <c r="L45" s="243"/>
      <c r="M45" s="243"/>
      <c r="N45" s="243"/>
      <c r="O45" s="24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236" t="s">
        <v>2633</v>
      </c>
      <c r="B109" s="237"/>
      <c r="C109" s="237"/>
      <c r="D109" s="237"/>
      <c r="E109" s="237"/>
      <c r="F109" s="237"/>
      <c r="G109" s="237"/>
      <c r="H109" s="237"/>
      <c r="I109" s="237"/>
      <c r="J109" s="237"/>
      <c r="K109" s="237"/>
      <c r="L109" s="237"/>
      <c r="M109" s="237"/>
      <c r="N109" s="237"/>
      <c r="O109" s="238"/>
      <c r="P109" s="76"/>
    </row>
    <row r="110" spans="1:16" ht="15" customHeight="1" x14ac:dyDescent="0.2">
      <c r="A110" s="239" t="s">
        <v>2656</v>
      </c>
      <c r="B110" s="240"/>
      <c r="C110" s="240"/>
      <c r="D110" s="240"/>
      <c r="E110" s="240"/>
      <c r="F110" s="240"/>
      <c r="G110" s="240"/>
      <c r="H110" s="240"/>
      <c r="I110" s="240"/>
      <c r="J110" s="240"/>
      <c r="K110" s="240"/>
      <c r="L110" s="240"/>
      <c r="M110" s="240"/>
      <c r="N110" s="240"/>
      <c r="O110" s="241"/>
    </row>
    <row r="111" spans="1:16" ht="16" thickBot="1" x14ac:dyDescent="0.25">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25">
      <c r="I112" s="224" t="s">
        <v>9</v>
      </c>
      <c r="J112" s="225"/>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33" t="s">
        <v>2643</v>
      </c>
      <c r="J167" s="234"/>
      <c r="K167" s="234"/>
      <c r="L167" s="234"/>
      <c r="M167" s="234"/>
      <c r="N167" s="234"/>
      <c r="O167" s="235"/>
      <c r="U167" s="51"/>
    </row>
    <row r="168" spans="1:28" x14ac:dyDescent="0.2">
      <c r="A168" s="9"/>
      <c r="B168" s="219" t="s">
        <v>2658</v>
      </c>
      <c r="C168" s="219"/>
      <c r="D168" s="219"/>
      <c r="E168" s="8"/>
      <c r="F168" s="5"/>
      <c r="H168" s="81" t="s">
        <v>2657</v>
      </c>
      <c r="I168" s="233"/>
      <c r="J168" s="234"/>
      <c r="K168" s="234"/>
      <c r="L168" s="234"/>
      <c r="M168" s="234"/>
      <c r="N168" s="234"/>
      <c r="O168" s="23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6" t="s">
        <v>2668</v>
      </c>
      <c r="B172" s="177"/>
      <c r="C172" s="177"/>
      <c r="D172" s="177"/>
      <c r="E172" s="177"/>
      <c r="F172" s="177"/>
      <c r="G172" s="177"/>
      <c r="H172" s="177"/>
      <c r="I172" s="177"/>
      <c r="J172" s="177"/>
      <c r="K172" s="177"/>
      <c r="L172" s="177"/>
      <c r="M172" s="177"/>
      <c r="N172" s="177"/>
      <c r="O172" s="178"/>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4" x14ac:dyDescent="0.2">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4" x14ac:dyDescent="0.2">
      <c r="A179" s="9"/>
      <c r="B179" s="217" t="s">
        <v>2669</v>
      </c>
      <c r="C179" s="217"/>
      <c r="D179" s="217"/>
      <c r="E179" s="166">
        <v>0.02</v>
      </c>
      <c r="F179" s="165">
        <v>0.03</v>
      </c>
      <c r="G179" s="160">
        <f>IF(F179&gt;0,SUM(E179+F179),"")</f>
        <v>0.05</v>
      </c>
      <c r="H179" s="5"/>
      <c r="I179" s="217" t="s">
        <v>2671</v>
      </c>
      <c r="J179" s="217"/>
      <c r="K179" s="217"/>
      <c r="L179" s="217"/>
      <c r="M179" s="167">
        <v>0.02</v>
      </c>
      <c r="O179" s="8"/>
      <c r="Q179" s="19"/>
      <c r="R179" s="154">
        <f>IF(M179&gt;0,SUM(L179+M179),"")</f>
        <v>0.02</v>
      </c>
      <c r="T179" s="19"/>
      <c r="U179" s="173" t="s">
        <v>1166</v>
      </c>
      <c r="V179" s="173"/>
      <c r="W179" s="173"/>
      <c r="X179" s="24">
        <v>0.02</v>
      </c>
      <c r="Y179" s="159"/>
      <c r="Z179" s="160" t="str">
        <f>IF(Y179&gt;0,SUM(E181+Y179),"")</f>
        <v/>
      </c>
      <c r="AA179" s="19"/>
      <c r="AB179" s="19"/>
    </row>
    <row r="180" spans="1:28" ht="24" hidden="1" x14ac:dyDescent="0.2">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4" hidden="1" x14ac:dyDescent="0.2">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4" hidden="1" x14ac:dyDescent="0.2">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0.05</v>
      </c>
      <c r="D185" s="91" t="s">
        <v>2628</v>
      </c>
      <c r="E185" s="94">
        <f>+(C185*SUM(K20:K35))</f>
        <v>48845692.350000001</v>
      </c>
      <c r="F185" s="92"/>
      <c r="G185" s="93"/>
      <c r="H185" s="88"/>
      <c r="I185" s="90" t="s">
        <v>2627</v>
      </c>
      <c r="J185" s="161">
        <f>+SUM(M179:M183)</f>
        <v>0.02</v>
      </c>
      <c r="K185" s="198" t="s">
        <v>2628</v>
      </c>
      <c r="L185" s="198"/>
      <c r="M185" s="94">
        <f>+J185*(SUM(K20:K35))</f>
        <v>19538276.940000001</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176" t="s">
        <v>18</v>
      </c>
      <c r="B188" s="177"/>
      <c r="C188" s="177"/>
      <c r="D188" s="177"/>
      <c r="E188" s="177"/>
      <c r="F188" s="177"/>
      <c r="G188" s="177"/>
      <c r="H188" s="177"/>
      <c r="I188" s="177"/>
      <c r="J188" s="177"/>
      <c r="K188" s="177"/>
      <c r="L188" s="177"/>
      <c r="M188" s="177"/>
      <c r="N188" s="177"/>
      <c r="O188" s="178"/>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223" t="s">
        <v>2636</v>
      </c>
      <c r="C192" s="223"/>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6" t="s">
        <v>29</v>
      </c>
      <c r="B197" s="177"/>
      <c r="C197" s="177"/>
      <c r="D197" s="177"/>
      <c r="E197" s="177"/>
      <c r="F197" s="177"/>
      <c r="G197" s="177"/>
      <c r="H197" s="177"/>
      <c r="I197" s="177"/>
      <c r="J197" s="177"/>
      <c r="K197" s="177"/>
      <c r="L197" s="177"/>
      <c r="M197" s="177"/>
      <c r="N197" s="177"/>
      <c r="O197" s="178"/>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190" t="s">
        <v>2659</v>
      </c>
      <c r="C199" s="190"/>
      <c r="D199" s="190"/>
      <c r="E199" s="190"/>
      <c r="F199" s="190"/>
      <c r="G199" s="190"/>
      <c r="H199" s="190"/>
      <c r="I199" s="190"/>
      <c r="J199" s="190"/>
      <c r="K199" s="190"/>
      <c r="L199" s="190"/>
      <c r="M199" s="190"/>
      <c r="N199" s="190"/>
      <c r="O199" s="8"/>
    </row>
    <row r="200" spans="1:18" x14ac:dyDescent="0.2">
      <c r="A200" s="9"/>
      <c r="B200" s="220"/>
      <c r="C200" s="220"/>
      <c r="D200" s="220"/>
      <c r="E200" s="220"/>
      <c r="F200" s="220"/>
      <c r="G200" s="220"/>
      <c r="H200" s="220"/>
      <c r="I200" s="220"/>
      <c r="J200" s="220"/>
      <c r="K200" s="220"/>
      <c r="L200" s="220"/>
      <c r="M200" s="220"/>
      <c r="N200" s="220"/>
      <c r="O200" s="8"/>
    </row>
    <row r="201" spans="1:18" x14ac:dyDescent="0.2">
      <c r="A201" s="9"/>
      <c r="B201" s="221" t="s">
        <v>2648</v>
      </c>
      <c r="C201" s="222"/>
      <c r="D201" s="222"/>
      <c r="E201" s="222"/>
      <c r="F201" s="222"/>
      <c r="G201" s="222"/>
      <c r="H201" s="222"/>
      <c r="I201" s="222"/>
      <c r="J201" s="222"/>
      <c r="K201" s="222"/>
      <c r="L201" s="222"/>
      <c r="M201" s="222"/>
      <c r="N201" s="22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