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Tolima/"/>
    </mc:Choice>
  </mc:AlternateContent>
  <xr:revisionPtr revIDLastSave="0" documentId="13_ncr:1_{2CF3CC1A-A0AF-8348-9D23-92701C8BC8D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<sst xmlns="http://schemas.openxmlformats.org/spreadsheetml/2006/main" count="3358" uniqueCount="2723">
  <si>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</si>
  <si>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</si>
  <si>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</si>
  <si>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</si>
  <si>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</si>
  <si>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</si>
  <si>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</si>
  <si>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</si>
  <si>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</si>
  <si>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</si>
  <si>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</si>
  <si>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</si>
  <si>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</si>
  <si>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</si>
  <si>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</si>
  <si>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</si>
  <si>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</si>
  <si>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</si>
  <si>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</si>
  <si>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</si>
  <si>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</si>
  <si>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</si>
  <si>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</si>
  <si>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</si>
  <si>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</si>
  <si>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</si>
  <si>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</si>
  <si>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</si>
  <si>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</si>
  <si>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</si>
  <si>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</si>
  <si>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</si>
  <si>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</si>
  <si>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</si>
  <si>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</si>
  <si>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</si>
  <si>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</si>
  <si>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</si>
  <si>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</si>
  <si>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</si>
  <si>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</si>
  <si>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</si>
  <si>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</si>
  <si>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</si>
  <si>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</si>
  <si>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</si>
  <si>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</si>
  <si>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</si>
  <si>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</si>
  <si>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</si>
  <si>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</si>
  <si>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</si>
  <si>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</si>
  <si>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</si>
  <si>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</si>
  <si>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</si>
  <si>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</si>
  <si>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</si>
  <si>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</si>
  <si>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</si>
  <si>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</si>
  <si>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</si>
  <si>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</si>
  <si>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</si>
  <si>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</si>
  <si>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</si>
  <si>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</si>
  <si>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</si>
  <si>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</si>
  <si>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</si>
  <si>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</si>
  <si>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</si>
  <si>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</si>
  <si>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</si>
  <si>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</si>
  <si>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</si>
  <si>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</si>
  <si>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</si>
  <si>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</si>
  <si>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</si>
  <si>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</si>
  <si>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</si>
  <si>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</si>
  <si>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</si>
  <si>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</si>
  <si>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</si>
  <si>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</si>
  <si>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</si>
  <si>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</si>
  <si>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</si>
  <si>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</si>
  <si>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</si>
  <si>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</si>
  <si>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</si>
  <si>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</si>
  <si>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</si>
  <si>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</si>
  <si>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</si>
  <si>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</si>
  <si>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</si>
  <si>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</si>
  <si>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</si>
  <si>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</si>
  <si>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</si>
  <si>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</si>
  <si>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</si>
  <si>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</si>
  <si>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</si>
  <si>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</si>
  <si>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</si>
  <si>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</si>
  <si>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</si>
  <si>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</si>
  <si>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</si>
  <si>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</si>
  <si>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</si>
  <si>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</si>
  <si>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</si>
  <si>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</si>
  <si>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</si>
  <si>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</si>
  <si>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</si>
  <si>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</si>
  <si>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</si>
  <si>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</si>
  <si>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</si>
  <si>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</si>
  <si>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</si>
  <si>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</si>
  <si>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</si>
  <si>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</si>
  <si>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</si>
  <si>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</si>
  <si>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</si>
  <si>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</si>
  <si>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</si>
  <si>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</si>
  <si>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</si>
  <si>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</si>
  <si>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</si>
  <si>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</si>
  <si>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</si>
  <si>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</si>
  <si>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</si>
  <si>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</si>
  <si>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</si>
  <si>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</si>
  <si>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</si>
  <si>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</si>
  <si>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</si>
  <si>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</si>
  <si>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</si>
  <si>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</si>
  <si>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</si>
  <si>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</si>
  <si>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</si>
  <si>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</si>
  <si>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</si>
  <si>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</si>
  <si>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</si>
  <si>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</si>
  <si>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</si>
  <si>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</si>
  <si>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</si>
  <si>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</si>
  <si>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</si>
  <si>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</si>
  <si>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</si>
  <si>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</si>
  <si>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</si>
  <si>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</si>
  <si>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</si>
  <si>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</si>
  <si>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</si>
  <si>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</si>
  <si>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</si>
  <si>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</si>
  <si>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</si>
  <si>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</si>
  <si>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</si>
  <si>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</si>
  <si>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</si>
  <si>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</si>
  <si>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</si>
  <si>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</si>
  <si>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</si>
  <si>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</si>
  <si>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</si>
  <si>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</si>
  <si>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</si>
  <si>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</si>
  <si>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</si>
  <si>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</si>
  <si>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</si>
  <si>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</si>
  <si>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</si>
  <si>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</si>
  <si>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</si>
  <si>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</si>
  <si>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</si>
  <si>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</si>
  <si>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</si>
  <si>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</si>
  <si>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</si>
  <si>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</si>
  <si>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</si>
  <si>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</si>
  <si>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</si>
  <si>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</si>
  <si>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</si>
  <si>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</si>
  <si>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</si>
  <si>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</si>
  <si>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</si>
  <si>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</si>
  <si>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</si>
  <si>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</si>
  <si>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</si>
  <si>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</si>
  <si>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</si>
  <si>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</si>
  <si>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</si>
  <si>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</si>
  <si>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</si>
  <si>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</si>
  <si>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</si>
  <si>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</si>
  <si>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</si>
  <si>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</si>
  <si>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</si>
  <si>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</si>
  <si>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</si>
  <si>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</si>
  <si>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</si>
  <si>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</si>
  <si>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</si>
  <si>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</si>
  <si>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</si>
  <si>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</si>
  <si>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</si>
  <si>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</si>
  <si>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</si>
  <si>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</si>
  <si>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</si>
  <si>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</si>
  <si>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</si>
  <si>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</si>
  <si>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</si>
  <si>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</si>
  <si>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</si>
  <si>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</si>
  <si>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</si>
  <si>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</si>
  <si>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</si>
  <si>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</si>
  <si>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</si>
  <si>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</si>
  <si>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</si>
  <si>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</si>
  <si>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</si>
  <si>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</si>
  <si>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</si>
  <si>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</si>
  <si>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</si>
  <si>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</si>
  <si>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</si>
  <si>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</si>
  <si>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</si>
  <si>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</si>
  <si>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</si>
  <si>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</si>
  <si>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</si>
  <si>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</si>
  <si>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</si>
  <si>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</si>
  <si>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</si>
  <si>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</si>
  <si>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</si>
  <si>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</si>
  <si>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</si>
  <si>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</si>
  <si>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</si>
  <si>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</si>
  <si>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</si>
  <si>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</si>
  <si>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</si>
  <si>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</si>
  <si>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</si>
  <si>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</si>
  <si>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</si>
  <si>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</si>
  <si>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</si>
  <si>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</si>
  <si>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</si>
  <si>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</si>
  <si>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</si>
  <si>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</si>
  <si>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</si>
  <si>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</si>
  <si>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</si>
  <si>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</si>
  <si>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</si>
  <si>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</si>
  <si>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</si>
  <si>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</si>
  <si>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</si>
  <si>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</si>
  <si>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</si>
  <si>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</si>
  <si>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</si>
  <si>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</si>
  <si>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</si>
  <si>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</si>
  <si>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</si>
  <si>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</si>
  <si>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</si>
  <si>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</si>
  <si>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</si>
  <si>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</si>
  <si>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</si>
  <si>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</si>
  <si>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</si>
  <si>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</si>
  <si>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</si>
  <si>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</si>
  <si>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</si>
  <si>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</si>
  <si>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</si>
  <si>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</si>
  <si>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</si>
  <si>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</si>
  <si>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</si>
  <si>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</si>
  <si>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</si>
  <si>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</si>
  <si>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</si>
  <si>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</si>
  <si>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</si>
  <si>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</si>
  <si>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</si>
  <si>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</si>
  <si>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</si>
  <si>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</si>
  <si>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</si>
  <si>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</si>
  <si>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</si>
  <si>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</si>
  <si>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</si>
  <si>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</si>
  <si>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</si>
  <si>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</si>
  <si>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</si>
  <si>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</si>
  <si>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</si>
  <si>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</si>
  <si>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</si>
  <si>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</si>
  <si>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</si>
  <si>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</si>
  <si>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</si>
  <si>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</si>
  <si>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</si>
  <si>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</si>
  <si>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</si>
  <si>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</si>
  <si>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</si>
  <si>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</si>
  <si>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</si>
  <si>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</si>
  <si>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</si>
  <si>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</si>
  <si>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</si>
  <si>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</si>
  <si>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</si>
  <si>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</si>
  <si>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</si>
  <si>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</si>
  <si>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</si>
  <si>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</si>
  <si>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</si>
  <si>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</si>
  <si>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</si>
  <si>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</si>
  <si>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</si>
  <si>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</si>
  <si>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</si>
  <si>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</si>
  <si>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</si>
  <si>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</si>
  <si>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</si>
  <si>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</si>
  <si>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</si>
  <si>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</si>
  <si>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</si>
  <si>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</si>
  <si>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</si>
  <si>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</si>
  <si>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</si>
  <si>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</si>
  <si>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</si>
  <si>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</si>
  <si>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</si>
  <si>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</si>
  <si>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</si>
  <si>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</si>
  <si>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</si>
  <si>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</si>
  <si>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</si>
  <si>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</si>
  <si>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</si>
  <si>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</si>
  <si>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</si>
  <si>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</si>
  <si>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</si>
  <si>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</si>
  <si>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</si>
  <si>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</si>
  <si>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</si>
  <si>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</si>
  <si>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</si>
  <si>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</si>
  <si>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</si>
  <si>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</si>
  <si>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</si>
  <si>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</si>
  <si>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</si>
  <si>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</si>
  <si>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</si>
  <si>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</si>
  <si>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</si>
  <si>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</si>
  <si>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</si>
  <si>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</si>
  <si>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</si>
  <si>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</si>
  <si>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</si>
  <si>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</si>
  <si>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</si>
  <si>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</si>
  <si>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</si>
  <si>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</si>
  <si>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</si>
  <si>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</si>
  <si>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</si>
  <si>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</si>
  <si>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</si>
  <si>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</si>
  <si>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</si>
  <si>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</si>
  <si>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</si>
  <si>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</si>
  <si>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</si>
  <si>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</si>
  <si>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</si>
  <si>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</si>
  <si>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</si>
  <si>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</si>
  <si>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</si>
  <si>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</si>
  <si>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</si>
  <si>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</si>
  <si>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</si>
  <si>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</si>
  <si>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</si>
  <si>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</si>
  <si>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</si>
  <si>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</si>
  <si>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</si>
  <si>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</si>
  <si>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</si>
  <si>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</si>
  <si>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</si>
  <si>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</si>
  <si>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</si>
  <si>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</si>
  <si>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</si>
  <si>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</si>
  <si>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</si>
  <si>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</si>
  <si>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</si>
  <si>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</si>
  <si>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</si>
  <si>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</si>
  <si>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</si>
  <si>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</si>
  <si>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</si>
  <si>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</si>
  <si>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</si>
  <si>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</si>
  <si>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</si>
  <si>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</si>
  <si>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</si>
  <si>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</si>
  <si>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</si>
  <si>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</si>
  <si>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</si>
  <si>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</si>
  <si>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</si>
  <si>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</si>
  <si>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</si>
  <si>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</si>
  <si>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</si>
  <si>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</si>
  <si>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</si>
  <si>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</si>
  <si>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</si>
  <si>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</si>
  <si>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</si>
  <si>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</si>
  <si>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</si>
  <si>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</si>
  <si>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</si>
  <si>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</si>
  <si>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</si>
  <si>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</si>
  <si>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</si>
  <si>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</si>
  <si>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</si>
  <si>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</si>
  <si>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</si>
  <si>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</si>
  <si>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</si>
  <si>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</si>
  <si>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</si>
  <si>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</si>
  <si>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</si>
  <si>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</si>
  <si>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</si>
  <si>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</si>
  <si>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</si>
  <si>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</si>
  <si>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</si>
  <si>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</si>
  <si>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</si>
  <si>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</si>
  <si>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</si>
  <si>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</si>
  <si>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</si>
  <si>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</si>
  <si>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</si>
  <si>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</si>
  <si>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</si>
  <si>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</si>
  <si>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</si>
  <si>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</si>
  <si>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</si>
  <si>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</si>
  <si>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</si>
  <si>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</si>
  <si>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</si>
  <si>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</si>
  <si>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</si>
  <si>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</si>
  <si>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</si>
  <si>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</si>
  <si>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</si>
  <si>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</si>
  <si>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</si>
  <si>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</si>
  <si>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</si>
  <si>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</si>
  <si>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</si>
  <si>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</si>
  <si>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</si>
  <si>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</si>
  <si>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</si>
  <si>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</si>
  <si>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</si>
  <si>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</si>
  <si>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</si>
  <si>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</si>
  <si>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</si>
  <si>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</si>
  <si>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</si>
  <si>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</si>
  <si>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</si>
  <si>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</si>
  <si>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</si>
  <si>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</si>
  <si>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</si>
  <si>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</si>
  <si>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</si>
  <si>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</si>
  <si>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</si>
  <si>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</si>
  <si>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</si>
  <si>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</si>
  <si>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</si>
  <si>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</si>
  <si>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</si>
  <si>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</si>
  <si>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</si>
  <si>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</si>
  <si>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</si>
  <si>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</si>
  <si>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</si>
  <si>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</si>
  <si>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</si>
  <si>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</si>
  <si>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</si>
  <si>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</si>
  <si>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</si>
  <si>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</si>
  <si>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</si>
  <si>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</si>
  <si>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</si>
  <si>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</si>
  <si>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</si>
  <si>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</si>
  <si>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</si>
  <si>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</si>
  <si>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</si>
  <si>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</si>
  <si>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</si>
  <si>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</si>
  <si>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</si>
  <si>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</si>
  <si>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</si>
  <si>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</si>
  <si>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</si>
  <si>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</si>
  <si>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</si>
  <si>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</si>
  <si>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</si>
  <si>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</si>
  <si>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</si>
  <si>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</si>
  <si>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</si>
  <si>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</si>
  <si>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</si>
  <si>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</si>
  <si>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</si>
  <si>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</si>
  <si>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</si>
  <si>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</si>
  <si>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</si>
  <si>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</si>
  <si>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</si>
  <si>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</si>
  <si>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</si>
  <si>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</si>
  <si>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</si>
  <si>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</si>
  <si>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</si>
  <si>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</si>
  <si>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</si>
  <si>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</si>
  <si>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</si>
  <si>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</si>
  <si>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</si>
  <si>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</si>
  <si>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</si>
  <si>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</si>
  <si>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</si>
  <si>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</si>
  <si>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</si>
  <si>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</si>
  <si>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</si>
  <si>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</si>
  <si>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</si>
  <si>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</si>
  <si>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</si>
  <si>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</si>
  <si>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</si>
  <si>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</si>
  <si>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</si>
  <si>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</si>
  <si>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</si>
  <si>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</si>
  <si>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</si>
  <si>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</si>
  <si>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</si>
  <si>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</si>
  <si>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</si>
  <si>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</si>
  <si>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</si>
  <si>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</si>
  <si>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</si>
  <si>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</si>
  <si>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</si>
  <si>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</si>
  <si>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</si>
  <si>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</si>
  <si>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</si>
  <si>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</si>
  <si>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</si>
  <si>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</si>
  <si>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</si>
  <si>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</si>
  <si>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</si>
  <si>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</si>
  <si>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</si>
  <si>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</si>
  <si>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</si>
  <si>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</si>
  <si>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</si>
  <si>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</si>
  <si>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</si>
  <si>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</si>
  <si>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</si>
  <si>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</si>
  <si>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</si>
  <si>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</si>
  <si>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</si>
  <si>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</si>
  <si>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</si>
  <si>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</si>
  <si>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</si>
  <si>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</si>
  <si>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</si>
  <si>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</si>
  <si>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</si>
  <si>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</si>
  <si>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</si>
  <si>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</si>
  <si>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</si>
  <si>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</si>
  <si>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</si>
  <si>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</si>
  <si>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</si>
  <si>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</si>
  <si>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</si>
  <si>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</si>
  <si>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</si>
  <si>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</si>
  <si>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</si>
  <si>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</si>
  <si>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</si>
  <si>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</si>
  <si>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</si>
  <si>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</si>
  <si>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</si>
  <si>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</si>
  <si>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</si>
  <si>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</si>
  <si>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</si>
  <si>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</si>
  <si>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</si>
  <si>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</si>
  <si>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</si>
  <si>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</si>
  <si>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</si>
  <si>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</si>
  <si>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</si>
  <si>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</si>
  <si>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</si>
  <si>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</si>
  <si>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</si>
  <si>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</si>
  <si>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</si>
  <si>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</si>
  <si>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</si>
  <si>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</si>
  <si>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</si>
  <si>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</si>
  <si>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</si>
  <si>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</si>
  <si>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</si>
  <si>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</si>
  <si>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</si>
  <si>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</si>
  <si>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</si>
  <si>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</si>
  <si>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</si>
  <si>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</si>
  <si>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</si>
  <si>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</si>
  <si>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</si>
  <si>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</si>
  <si>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</si>
  <si>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</si>
  <si>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</si>
  <si>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</si>
  <si>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</si>
  <si>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</si>
  <si>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</si>
  <si>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</si>
  <si>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</si>
  <si>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</si>
  <si>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</si>
  <si>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</si>
  <si>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</si>
  <si>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</si>
  <si>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</si>
  <si>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</si>
  <si>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</si>
  <si>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</si>
  <si>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</si>
  <si>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</si>
  <si>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</si>
  <si>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</si>
  <si>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</si>
  <si>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</si>
  <si>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</si>
  <si>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</si>
  <si>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</si>
  <si>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</si>
  <si>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</si>
  <si>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</si>
  <si>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</si>
  <si>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</si>
  <si>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</si>
  <si>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</si>
  <si>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</si>
  <si>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</si>
  <si>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</si>
  <si>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</si>
  <si>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</si>
  <si>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</si>
  <si>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</si>
  <si>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</si>
  <si>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</si>
  <si>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</si>
  <si>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</si>
  <si>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</si>
  <si>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</si>
  <si>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</si>
  <si>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</si>
  <si>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</si>
  <si>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</si>
  <si>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</si>
  <si>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</si>
  <si>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</si>
  <si>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</si>
  <si>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</si>
  <si>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</si>
  <si>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</si>
  <si>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</si>
  <si>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</si>
  <si>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</si>
  <si>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</si>
  <si>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</si>
  <si>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</si>
  <si>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</si>
  <si>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</si>
  <si>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</si>
  <si>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</si>
  <si>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</si>
  <si>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</si>
  <si>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</si>
  <si>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</si>
  <si>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</si>
  <si>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</si>
  <si>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</si>
  <si>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</si>
  <si>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</si>
  <si>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</si>
  <si>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</si>
  <si>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</si>
  <si>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</si>
  <si>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</si>
  <si>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</si>
  <si>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</si>
  <si>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</si>
  <si>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</si>
  <si>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</si>
  <si>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</si>
  <si>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</si>
  <si>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</si>
  <si>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</si>
  <si>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</si>
  <si>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</si>
  <si>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</si>
  <si>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</si>
  <si>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</si>
  <si>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</si>
  <si>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</si>
  <si>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</si>
  <si>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</si>
  <si>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</si>
  <si>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</si>
  <si>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</si>
  <si>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</si>
  <si>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</si>
  <si>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</si>
  <si>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</si>
  <si>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</si>
  <si>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</si>
  <si>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</si>
  <si>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</si>
  <si>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</si>
  <si>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</si>
  <si>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</si>
  <si>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</si>
  <si>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</si>
  <si>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</si>
  <si>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</si>
  <si>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</si>
  <si>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</si>
  <si>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</si>
  <si>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</si>
  <si>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</si>
  <si>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</si>
  <si>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</si>
  <si>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</si>
  <si>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</si>
  <si>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</si>
  <si>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</si>
  <si>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</si>
  <si>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</si>
  <si>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</si>
  <si>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</si>
  <si>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</si>
  <si>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</si>
  <si>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</si>
  <si>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</si>
  <si>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</si>
  <si>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</si>
  <si>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</si>
  <si>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</si>
  <si>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</si>
  <si>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</si>
  <si>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</si>
  <si>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</si>
  <si>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</si>
  <si>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</si>
  <si>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</si>
  <si>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</si>
  <si>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</si>
  <si>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</si>
  <si>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</si>
  <si>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</si>
  <si>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</si>
  <si>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</si>
  <si>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</si>
  <si>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</si>
  <si>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</si>
  <si>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</si>
  <si>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</si>
  <si>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</si>
  <si>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</si>
  <si>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</si>
  <si>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</si>
  <si>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</si>
  <si>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</si>
  <si>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</si>
  <si>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</si>
  <si>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</si>
  <si>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</si>
  <si>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</si>
  <si>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</si>
  <si>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</si>
  <si>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</si>
  <si>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</si>
  <si>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</si>
  <si>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</si>
  <si>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</si>
  <si>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</si>
  <si>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</si>
  <si>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</si>
  <si>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</si>
  <si>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</si>
  <si>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</si>
  <si>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</si>
  <si>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</si>
  <si>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</si>
  <si>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</si>
  <si>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</si>
  <si>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</si>
  <si>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</si>
  <si>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</si>
  <si>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</si>
  <si>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</si>
  <si>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</si>
  <si>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</si>
  <si>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</si>
  <si>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</si>
  <si>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</si>
  <si>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</si>
  <si>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</si>
  <si>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</si>
  <si>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</si>
  <si>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</si>
  <si>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</si>
  <si>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</si>
  <si>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</si>
  <si>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</si>
  <si>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</si>
  <si>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</si>
  <si>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</si>
  <si>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</si>
  <si>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</si>
  <si>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</si>
  <si>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</si>
  <si>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</si>
  <si>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</si>
  <si>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</si>
  <si>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</si>
  <si>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</si>
  <si>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</si>
  <si>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</si>
  <si>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</si>
  <si>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</si>
  <si>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</si>
  <si>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</si>
  <si>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</si>
  <si>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</si>
  <si>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</si>
  <si>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</si>
  <si>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</si>
  <si>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</si>
  <si>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</si>
  <si>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</si>
  <si>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</si>
  <si>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</si>
  <si>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</si>
  <si>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</si>
  <si>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</si>
  <si>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</si>
  <si>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</si>
  <si>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</si>
  <si>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</si>
  <si>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</si>
  <si>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</si>
  <si>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</si>
  <si>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</si>
  <si>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</si>
  <si>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</si>
  <si>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</si>
  <si>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</si>
  <si>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</si>
  <si>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</si>
  <si>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</si>
  <si>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</si>
  <si>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</si>
  <si>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</si>
  <si>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</si>
  <si>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</si>
  <si>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</si>
  <si>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</si>
  <si>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</si>
  <si>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</si>
  <si>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</si>
  <si>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</si>
  <si>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</si>
  <si>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</si>
  <si>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</si>
  <si>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</si>
  <si>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</si>
  <si>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</si>
  <si>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</si>
  <si>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</si>
  <si>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</si>
  <si>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</si>
  <si>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</si>
  <si>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</si>
  <si>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</si>
  <si>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</si>
  <si>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</si>
  <si>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</si>
  <si>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</si>
  <si>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</si>
  <si>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</si>
  <si>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</si>
  <si>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</si>
  <si>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</si>
  <si>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</si>
  <si>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</si>
  <si>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</si>
  <si>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</si>
  <si>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</si>
  <si>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</si>
  <si>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</si>
  <si>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</si>
  <si>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</si>
  <si>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</si>
  <si>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</si>
  <si>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</si>
  <si>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</si>
  <si>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</si>
  <si>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</si>
  <si>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</si>
  <si>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</si>
  <si>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</si>
  <si>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</si>
  <si>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</si>
  <si>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</si>
  <si>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</si>
  <si>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</si>
  <si>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</si>
  <si>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</si>
  <si>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</si>
  <si>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</si>
  <si>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</si>
  <si>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</si>
  <si>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</si>
  <si>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</si>
  <si>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</si>
  <si>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</si>
  <si>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</si>
  <si>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</si>
  <si>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</si>
  <si>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</si>
  <si>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</si>
  <si>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</si>
  <si>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</si>
  <si>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</si>
  <si>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</si>
  <si>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</si>
  <si>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</si>
  <si>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</si>
  <si>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</si>
  <si>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</si>
  <si>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</si>
  <si>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</si>
  <si>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</si>
  <si>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</si>
  <si>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</si>
  <si>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</si>
  <si>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</si>
  <si>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</si>
  <si>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</si>
  <si>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</si>
  <si>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</si>
  <si>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</si>
  <si>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</si>
  <si>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</si>
  <si>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</si>
  <si>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</si>
  <si>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</si>
  <si>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</si>
  <si>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</si>
  <si>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</si>
  <si>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</si>
  <si>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</si>
  <si>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</si>
  <si>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</si>
  <si>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</si>
  <si>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</si>
  <si>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</si>
  <si>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</si>
  <si>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</si>
  <si>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</si>
  <si>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</si>
  <si>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</si>
  <si>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</si>
  <si>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</si>
  <si>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</si>
  <si>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</si>
  <si>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</si>
  <si>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</si>
  <si>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</si>
  <si>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</si>
  <si>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</si>
  <si>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</si>
  <si>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</si>
  <si>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</si>
  <si>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</si>
  <si>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</si>
  <si>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</si>
  <si>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</si>
  <si>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</si>
  <si>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</si>
  <si>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</si>
  <si>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</si>
  <si>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</si>
  <si>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</si>
  <si>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</si>
  <si>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</si>
  <si>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</si>
  <si>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</si>
  <si>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</si>
  <si>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</si>
  <si>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</si>
  <si>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</si>
  <si>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</si>
  <si>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</si>
  <si>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</si>
  <si>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</si>
  <si>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</si>
  <si>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</si>
  <si>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</si>
  <si>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</si>
  <si>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</si>
  <si>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</si>
  <si>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</si>
  <si>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</si>
  <si>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</si>
  <si>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</si>
  <si>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</si>
  <si>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</si>
  <si>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</si>
  <si>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</si>
  <si>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</si>
  <si>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</si>
  <si>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</si>
  <si>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</si>
  <si>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</si>
  <si>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</si>
  <si>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</si>
  <si>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</si>
  <si>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</si>
  <si>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</si>
  <si>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</si>
  <si>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</si>
  <si>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</si>
  <si>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</si>
  <si>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</si>
  <si>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</si>
  <si>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</si>
  <si>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</si>
  <si>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</si>
  <si>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</si>
  <si>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</si>
  <si>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</si>
  <si>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</si>
  <si>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</si>
  <si>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</si>
  <si>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</si>
  <si>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</si>
  <si>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</si>
  <si>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</si>
  <si>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</si>
  <si>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</si>
  <si>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</si>
  <si>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</si>
  <si>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</si>
  <si>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</si>
  <si>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</si>
  <si>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</si>
  <si>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</si>
  <si>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</si>
  <si>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</si>
  <si>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</si>
  <si>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</si>
  <si>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</si>
  <si>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</si>
  <si>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</si>
  <si>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</si>
  <si>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</si>
  <si>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</si>
  <si>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</si>
  <si>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</si>
  <si>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</si>
  <si>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</si>
  <si>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</si>
  <si>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</si>
  <si>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</si>
  <si>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</si>
  <si>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</si>
  <si>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</si>
  <si>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</si>
  <si>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</si>
  <si>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</si>
  <si>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</si>
  <si>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</si>
  <si>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</si>
  <si>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</si>
  <si>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</si>
  <si>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</si>
  <si>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</si>
  <si>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</si>
  <si>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</si>
  <si>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</si>
  <si>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</si>
  <si>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</si>
  <si>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</si>
  <si>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</si>
  <si>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</si>
  <si>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</si>
  <si>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</si>
  <si>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</si>
  <si>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</si>
  <si>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</si>
  <si>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</si>
  <si>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</si>
  <si>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</si>
  <si>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</si>
  <si>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</si>
  <si>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</si>
  <si>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</si>
  <si>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</si>
  <si>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</si>
  <si>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</si>
  <si>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</si>
  <si>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</si>
  <si>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</si>
  <si>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</si>
  <si>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</si>
  <si>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</si>
  <si>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</si>
  <si>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</si>
  <si>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</si>
  <si>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</si>
  <si>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</si>
  <si>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</si>
  <si>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</si>
  <si>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</si>
  <si>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</si>
  <si>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</si>
  <si>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</si>
  <si>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</si>
  <si>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</si>
  <si>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</si>
  <si>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</si>
  <si>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</si>
  <si>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</si>
  <si>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</si>
  <si>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</si>
  <si>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</si>
  <si>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</si>
  <si>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</si>
  <si>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</si>
  <si>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</si>
  <si>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</si>
  <si>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</si>
  <si>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</si>
  <si>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</si>
  <si>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</si>
  <si>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</si>
  <si>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</si>
  <si>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</si>
  <si>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</si>
  <si>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</si>
  <si>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</si>
  <si>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</si>
  <si>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</si>
  <si>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</si>
  <si>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</si>
  <si>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</si>
  <si>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</si>
  <si>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</si>
  <si>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</si>
  <si>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</si>
  <si>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</si>
  <si>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</si>
  <si>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</si>
  <si>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</si>
  <si>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</si>
  <si>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</si>
  <si>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</si>
  <si>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</si>
  <si>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</si>
  <si>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</si>
  <si>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</si>
  <si>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</si>
  <si>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</si>
  <si>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</si>
  <si>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</si>
  <si>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</si>
  <si>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</si>
  <si>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</si>
  <si>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</si>
  <si>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</si>
  <si>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</si>
  <si>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</si>
  <si>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</si>
  <si>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</si>
  <si>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</si>
  <si>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</si>
  <si>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</si>
  <si>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</si>
  <si>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</si>
  <si>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</si>
  <si>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</si>
  <si>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</si>
  <si>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</si>
  <si>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</si>
  <si>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</si>
  <si>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</si>
  <si>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</si>
  <si>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</si>
  <si>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</si>
  <si>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</si>
  <si>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</si>
  <si>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</si>
  <si>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</si>
  <si>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</si>
  <si>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</si>
  <si>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</si>
  <si>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</si>
  <si>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</si>
  <si>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</si>
  <si>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</si>
  <si>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</si>
  <si>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</si>
  <si>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</si>
  <si>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</si>
  <si>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</si>
  <si>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</si>
  <si>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</si>
  <si>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</si>
  <si>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</si>
  <si>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</si>
  <si>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</si>
  <si>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</si>
  <si>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</si>
  <si>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</si>
  <si>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</si>
  <si>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</si>
  <si>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</si>
  <si>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</si>
  <si>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</si>
  <si>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</si>
  <si>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</si>
  <si>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</si>
  <si>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</si>
  <si>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</si>
  <si>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</si>
  <si>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</si>
  <si>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</si>
  <si>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</si>
  <si>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</si>
  <si>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</si>
  <si>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</si>
  <si>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</si>
  <si>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</si>
  <si>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</si>
  <si>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</si>
  <si>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</si>
  <si>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</si>
  <si>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</si>
  <si>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</si>
  <si>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</si>
  <si>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</si>
  <si>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</si>
  <si>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</si>
  <si>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</si>
  <si>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</si>
  <si>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</si>
  <si>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</si>
  <si>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</si>
  <si>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</si>
  <si>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</si>
  <si>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</si>
  <si>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</si>
  <si>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</si>
  <si>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</si>
  <si>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</si>
  <si>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</si>
  <si>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</si>
  <si>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</si>
  <si>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</si>
  <si>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</si>
  <si>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</si>
  <si>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</si>
  <si>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</si>
  <si>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</si>
  <si>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</si>
  <si>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</si>
  <si>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</si>
  <si>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</si>
  <si>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</si>
  <si>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</si>
  <si>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</si>
  <si>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</si>
  <si>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</si>
  <si>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</si>
  <si>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</si>
  <si>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</si>
  <si>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</si>
  <si>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</si>
  <si>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</si>
  <si>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</si>
  <si>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</si>
  <si>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</si>
  <si>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</si>
  <si>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</si>
  <si>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</si>
  <si>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</si>
  <si>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</si>
  <si>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</si>
  <si>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</si>
  <si>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</si>
  <si>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</si>
  <si>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</si>
  <si>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</si>
  <si>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</si>
  <si>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</si>
  <si>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</si>
  <si>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</si>
  <si>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</si>
  <si>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</si>
  <si>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</si>
  <si>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</si>
  <si>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</si>
  <si>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</si>
  <si>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</si>
  <si>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</si>
  <si>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</si>
  <si>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</si>
  <si>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</si>
  <si>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</si>
  <si>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</si>
  <si>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</si>
  <si>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</si>
  <si>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</si>
  <si>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</si>
  <si>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</si>
  <si>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</si>
  <si>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</si>
  <si>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</si>
  <si>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</si>
  <si>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</si>
  <si>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</si>
  <si>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</si>
  <si>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</si>
  <si>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</si>
  <si>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</si>
  <si>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</si>
  <si>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</si>
  <si>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</si>
  <si>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</si>
  <si>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</si>
  <si>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</si>
  <si>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</si>
  <si>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</si>
  <si>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</si>
  <si>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</si>
  <si>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</si>
  <si>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</si>
  <si>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</si>
  <si>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</si>
  <si>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</si>
  <si>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</si>
  <si>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</si>
  <si>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</si>
  <si>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</si>
  <si>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</si>
  <si>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</si>
  <si>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</si>
  <si>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</si>
  <si>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</si>
  <si>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</si>
  <si>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</si>
  <si>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</si>
  <si>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</si>
  <si>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</si>
  <si>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</si>
  <si>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</si>
  <si>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</si>
  <si>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</si>
  <si>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</si>
  <si>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</si>
  <si>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</si>
  <si>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</si>
  <si>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</si>
  <si>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</si>
  <si>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</si>
  <si>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</si>
  <si>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</si>
  <si>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</si>
  <si>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</si>
  <si>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</si>
  <si>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</si>
  <si>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</si>
  <si>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</si>
  <si>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</si>
  <si>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</si>
  <si>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</si>
  <si>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</si>
  <si>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</si>
  <si>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</si>
  <si>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</si>
  <si>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</si>
  <si>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</si>
  <si>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</si>
  <si>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</si>
  <si>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</si>
  <si>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</si>
  <si>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</si>
  <si>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</si>
  <si>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</si>
  <si>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</si>
  <si>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</si>
  <si>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</si>
  <si>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</si>
  <si>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</si>
  <si>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</si>
  <si>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</si>
  <si>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</si>
  <si>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</si>
  <si>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</si>
  <si>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</si>
  <si>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</si>
  <si>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</si>
  <si>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</si>
  <si>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</si>
  <si>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</si>
  <si>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</si>
  <si>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</si>
  <si>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</si>
  <si>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</si>
  <si>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</si>
  <si>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</si>
  <si>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</si>
  <si>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</si>
  <si>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</si>
  <si>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</si>
  <si>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</si>
  <si>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</si>
  <si>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</si>
  <si>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</si>
  <si>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</si>
  <si>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</si>
  <si>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</si>
  <si>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</si>
  <si>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</si>
  <si>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</si>
  <si>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</si>
  <si>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</si>
  <si>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</si>
  <si>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</si>
  <si>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</si>
  <si>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</si>
  <si>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</si>
  <si>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</si>
  <si>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</si>
  <si>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</si>
  <si>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</si>
  <si>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</si>
  <si>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</si>
  <si>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</si>
  <si>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</si>
  <si>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</si>
  <si>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</si>
  <si>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</si>
  <si>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</si>
  <si>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</si>
  <si>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</si>
  <si>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</si>
  <si>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</si>
  <si>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</si>
  <si>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</si>
  <si>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</si>
  <si>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</si>
  <si>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</si>
  <si>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</si>
  <si>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</si>
  <si>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</si>
  <si>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</si>
  <si>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</si>
  <si>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</si>
  <si>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</si>
  <si>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</si>
  <si>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</si>
  <si>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</si>
  <si>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</si>
  <si>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</si>
  <si>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</si>
  <si>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</si>
  <si>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</si>
  <si>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</si>
  <si>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</si>
  <si>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</si>
  <si>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</si>
  <si>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</si>
  <si>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</si>
  <si>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</si>
  <si>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</si>
  <si>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</si>
  <si>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</si>
  <si>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</si>
  <si>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</si>
  <si>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</si>
  <si>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</si>
  <si>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</si>
  <si>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</si>
  <si>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</si>
  <si>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</si>
  <si>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</si>
  <si>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</si>
  <si>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</si>
  <si>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</si>
  <si>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</si>
  <si>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</si>
  <si>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</si>
  <si>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</si>
  <si>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</si>
  <si>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</si>
  <si>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</si>
  <si>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</si>
  <si>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</si>
  <si>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</si>
  <si>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</si>
  <si>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</si>
  <si>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</si>
  <si>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</si>
  <si>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</si>
  <si>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</si>
  <si>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</si>
  <si>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</si>
  <si>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</si>
  <si>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</si>
  <si>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</si>
  <si>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</si>
  <si>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</si>
  <si>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</si>
  <si>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</si>
  <si>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</si>
  <si>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</si>
  <si>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</si>
  <si>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</si>
  <si>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</si>
  <si>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</si>
  <si>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</si>
  <si>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</si>
  <si>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</si>
  <si>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</si>
  <si>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</si>
  <si>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</si>
  <si>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</si>
  <si>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</si>
  <si>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</si>
  <si>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</si>
  <si>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</si>
  <si>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</si>
  <si>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</si>
  <si>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</si>
  <si>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</si>
  <si>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</si>
  <si>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</si>
  <si>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</si>
  <si>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</si>
  <si>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</si>
  <si>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</si>
  <si>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</si>
  <si>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</si>
  <si>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</si>
  <si>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</si>
  <si>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</si>
  <si>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</si>
  <si>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</si>
  <si>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</si>
  <si>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</si>
  <si>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</si>
  <si>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</si>
  <si>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</si>
  <si>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</si>
  <si>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</si>
  <si>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</si>
  <si>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</si>
  <si>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</si>
  <si>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</si>
  <si>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</si>
  <si>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</si>
  <si>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</si>
  <si>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</si>
  <si>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</si>
  <si>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</si>
  <si>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</si>
  <si>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</si>
  <si>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</si>
  <si>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</si>
  <si>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</si>
  <si>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</si>
  <si>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</si>
  <si>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</si>
  <si>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</si>
  <si>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</si>
  <si>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</si>
  <si>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</si>
  <si>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</si>
  <si>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</si>
  <si>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</si>
  <si>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</si>
  <si>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</si>
  <si>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</si>
  <si>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</si>
  <si>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</si>
  <si>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</si>
  <si>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</si>
  <si>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</si>
  <si>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</si>
  <si>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</si>
  <si>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</si>
  <si>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</si>
  <si>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</si>
  <si>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</si>
  <si>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</si>
  <si>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</si>
  <si>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</si>
  <si>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</si>
  <si>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</si>
  <si>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</si>
  <si>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</si>
  <si>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</si>
  <si>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</si>
  <si>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</si>
  <si>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</si>
  <si>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</si>
  <si>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</si>
  <si>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</si>
  <si>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</si>
  <si>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</si>
  <si>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</si>
  <si>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</si>
  <si>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</si>
  <si>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</si>
  <si>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</si>
  <si>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</si>
  <si>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</si>
  <si>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</si>
  <si>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</si>
  <si>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</si>
  <si>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</si>
  <si>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</si>
  <si>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</si>
  <si>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</si>
  <si>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</si>
  <si>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</si>
  <si>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</si>
  <si>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</si>
  <si>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</si>
  <si>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</si>
  <si>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</si>
  <si>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</si>
  <si>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</si>
  <si>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</si>
  <si>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</si>
  <si>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</si>
  <si>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</si>
  <si>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</si>
  <si>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</si>
  <si>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</si>
  <si>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</si>
  <si>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</si>
  <si>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</si>
  <si>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</si>
  <si>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</si>
  <si>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</si>
  <si>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</si>
  <si>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</si>
  <si>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</si>
  <si>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</si>
  <si>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</si>
  <si>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</si>
  <si>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</si>
  <si>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</si>
  <si>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</si>
  <si>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</si>
  <si>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</si>
  <si>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</si>
  <si>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</si>
  <si>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</si>
  <si>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</si>
  <si>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</si>
  <si>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</si>
  <si>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</si>
  <si>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</si>
  <si>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</si>
  <si>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</si>
  <si>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</si>
  <si>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</si>
  <si>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</si>
  <si>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</si>
  <si>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</si>
  <si>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</si>
  <si>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</si>
  <si>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</si>
  <si>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</si>
  <si>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</si>
  <si>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</si>
  <si>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</si>
  <si>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</si>
  <si>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</si>
  <si>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</si>
  <si>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</si>
  <si>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</si>
  <si>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</si>
  <si>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</si>
  <si>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</si>
  <si>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</si>
  <si>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</si>
  <si>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</si>
  <si>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</si>
  <si>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</si>
  <si>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</si>
  <si>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</si>
  <si>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</si>
  <si>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</si>
  <si>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</si>
  <si>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</si>
  <si>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</si>
  <si>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</si>
  <si>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</si>
  <si>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</si>
  <si>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</si>
  <si>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</si>
  <si>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</si>
  <si>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</si>
  <si>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</si>
  <si>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</si>
  <si>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</si>
  <si>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</si>
  <si>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</si>
  <si>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</si>
  <si>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</si>
  <si>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</si>
  <si>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</si>
  <si>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</si>
  <si>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</si>
  <si>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</si>
  <si>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</si>
  <si>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</si>
  <si>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</si>
  <si>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</si>
  <si>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</si>
  <si>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</si>
  <si>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</si>
  <si>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</si>
  <si>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</si>
  <si>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</si>
  <si>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</si>
  <si>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</si>
  <si>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</si>
  <si>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</si>
  <si>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</si>
  <si>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</si>
  <si>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</si>
  <si>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</si>
  <si>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</si>
  <si>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</si>
  <si>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</si>
  <si>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</si>
  <si>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</si>
  <si>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</si>
  <si>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</si>
  <si>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</si>
  <si>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</si>
  <si>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</si>
  <si>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</si>
  <si>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</si>
  <si>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</si>
  <si>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</si>
  <si>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</si>
  <si>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</si>
  <si>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</si>
  <si>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</si>
  <si>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</si>
  <si>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</si>
  <si>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</si>
  <si>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</si>
  <si>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</si>
  <si>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</si>
  <si>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</si>
  <si>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</si>
  <si>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</si>
  <si>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</si>
  <si>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</si>
  <si>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</si>
  <si>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</si>
  <si>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</si>
  <si>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</si>
  <si>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</si>
  <si>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</si>
  <si>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</si>
  <si>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</si>
  <si>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</si>
  <si>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</si>
  <si>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</si>
  <si>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</si>
  <si>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</si>
  <si>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</si>
  <si>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</si>
  <si>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</si>
  <si>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</si>
  <si>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</si>
  <si>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</si>
  <si>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</si>
  <si>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</si>
  <si>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</si>
  <si>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</si>
  <si>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</si>
  <si>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</si>
  <si>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</si>
  <si>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</si>
  <si>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</si>
  <si>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</si>
  <si>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</si>
  <si>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</si>
  <si>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</si>
  <si>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</si>
  <si>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</si>
  <si>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</si>
  <si>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</si>
  <si>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</si>
  <si>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</si>
  <si>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</si>
  <si>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</si>
  <si>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</si>
  <si>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</si>
  <si>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</si>
  <si>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</si>
  <si>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</si>
  <si>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</si>
  <si>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</si>
  <si>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</si>
  <si>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</si>
  <si>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</si>
  <si>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</si>
  <si>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</si>
  <si>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</si>
  <si>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</si>
  <si>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</si>
  <si>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</si>
  <si>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</si>
  <si>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</si>
  <si>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</si>
  <si>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</si>
  <si>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</si>
  <si>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</si>
  <si>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</si>
  <si>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</si>
  <si>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</si>
  <si>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</si>
  <si>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</si>
  <si>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</si>
  <si>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</si>
  <si>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</si>
  <si>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</si>
  <si>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</si>
  <si>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</si>
  <si>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</si>
  <si>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</si>
  <si>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</si>
  <si>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</si>
  <si>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</si>
  <si>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</si>
  <si>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</si>
  <si>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</si>
  <si>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</si>
  <si>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</si>
  <si>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</si>
  <si>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</si>
  <si>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</si>
  <si>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</si>
  <si>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</si>
  <si>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</si>
  <si>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</si>
  <si>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</si>
  <si>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</si>
  <si>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</si>
  <si>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</si>
  <si>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</si>
  <si>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</si>
  <si>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</si>
  <si>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</si>
  <si>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</si>
  <si>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</si>
  <si>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</si>
  <si>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</si>
  <si>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</si>
  <si>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</si>
  <si>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</si>
  <si>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</si>
  <si>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</si>
  <si>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</si>
  <si>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</si>
  <si>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</si>
  <si>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</si>
  <si>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</si>
  <si>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</si>
  <si>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</si>
  <si>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</si>
  <si>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</si>
  <si>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</si>
  <si>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</si>
  <si>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</si>
  <si>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</si>
  <si>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</si>
  <si>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</si>
  <si>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</si>
  <si>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</si>
  <si>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</si>
  <si>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</si>
  <si>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</si>
  <si>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</si>
  <si>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</si>
  <si>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</si>
  <si>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</si>
  <si>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</si>
  <si>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</si>
  <si>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</si>
  <si>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</si>
  <si>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</si>
  <si>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</si>
  <si>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</si>
  <si>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</si>
  <si>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</si>
  <si>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</si>
  <si>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</si>
  <si>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</si>
  <si>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</si>
  <si>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</si>
  <si>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</si>
  <si>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</si>
  <si>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</si>
  <si>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</si>
  <si>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</si>
  <si>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</si>
  <si>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</si>
  <si>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</si>
  <si>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</si>
  <si>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</si>
  <si>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</si>
  <si>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</si>
  <si>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</si>
  <si>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</si>
  <si>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</si>
  <si>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</si>
  <si>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</si>
  <si>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</si>
  <si>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</si>
  <si>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</si>
  <si>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</si>
  <si>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</si>
  <si>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</si>
  <si>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</si>
  <si>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</si>
  <si>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</si>
  <si>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</si>
  <si>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</si>
  <si>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</si>
  <si>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</si>
  <si>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</si>
  <si>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</si>
  <si>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</si>
  <si>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</si>
  <si>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</si>
  <si>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</si>
  <si>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</si>
  <si>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</si>
  <si>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</si>
  <si>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</si>
  <si>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</si>
  <si>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</si>
  <si>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</si>
  <si>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</si>
  <si>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</si>
  <si>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</si>
  <si>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</si>
  <si>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</si>
  <si>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</si>
  <si>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</si>
  <si>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</si>
  <si>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</si>
  <si>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</si>
  <si>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</si>
  <si>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</si>
  <si>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</si>
  <si>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</si>
  <si>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</si>
  <si>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</si>
  <si>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</si>
  <si>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</si>
  <si>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</si>
  <si>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</si>
  <si>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</si>
  <si>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</si>
  <si>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</si>
  <si>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</si>
  <si>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</si>
  <si>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</si>
  <si>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</si>
  <si>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</si>
  <si>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</si>
  <si>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</si>
  <si>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</si>
  <si>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</si>
  <si>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</si>
  <si>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</si>
  <si>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</si>
  <si>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</si>
  <si>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</si>
  <si>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</si>
  <si>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</si>
  <si>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</si>
  <si>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</si>
  <si>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</si>
  <si>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</si>
  <si>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</si>
  <si>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</si>
  <si>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</si>
  <si>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</si>
  <si>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</si>
  <si>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</si>
  <si>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</si>
  <si>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</si>
  <si>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</si>
  <si>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</si>
  <si>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</si>
  <si>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</si>
  <si>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</si>
  <si>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</si>
  <si>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</si>
  <si>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</si>
  <si>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</si>
  <si>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</si>
  <si>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</si>
  <si>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</si>
  <si>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</si>
  <si>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</si>
  <si>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</si>
  <si>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</si>
  <si>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</si>
  <si>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</si>
  <si>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</si>
  <si>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</si>
  <si>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</si>
  <si>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</si>
  <si>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</si>
  <si>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</si>
  <si>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</si>
  <si>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</si>
  <si>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</si>
  <si>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</si>
  <si>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</si>
  <si>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</si>
  <si>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</si>
  <si>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</si>
  <si>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</si>
  <si>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</si>
  <si>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</si>
  <si>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</si>
  <si>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</si>
  <si>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</si>
  <si>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</si>
  <si>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</si>
  <si>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</si>
  <si>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</si>
  <si>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</si>
  <si>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</si>
  <si>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</si>
  <si>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</si>
  <si>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</si>
  <si>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</si>
  <si>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</si>
  <si>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</si>
  <si>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</si>
  <si>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</si>
  <si>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</si>
  <si>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</si>
  <si>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</si>
  <si>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</si>
  <si>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</si>
  <si>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</si>
  <si>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</si>
  <si>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</si>
  <si>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</si>
  <si>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</si>
  <si>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</si>
  <si>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</si>
  <si>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</si>
  <si>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</si>
  <si>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</si>
  <si>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</si>
  <si>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</si>
  <si>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</si>
  <si>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</si>
  <si>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</si>
  <si>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</si>
  <si>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</si>
  <si>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</si>
  <si>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</si>
  <si>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</si>
  <si>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</si>
  <si>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</si>
  <si>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</si>
  <si>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</si>
  <si>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</si>
  <si>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</si>
  <si>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</si>
  <si>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</si>
  <si>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</si>
  <si>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</si>
  <si>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</si>
  <si>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</si>
  <si>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</si>
  <si>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</si>
  <si>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</si>
  <si>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</si>
  <si>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</si>
  <si>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</si>
  <si>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</si>
  <si>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</si>
  <si>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</si>
  <si>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</si>
  <si>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</si>
  <si>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</si>
  <si>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</si>
  <si>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</si>
  <si>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</si>
  <si>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</si>
  <si>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</si>
  <si>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</si>
  <si>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</si>
  <si>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</si>
  <si>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</si>
  <si>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</si>
  <si>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</si>
  <si>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</si>
  <si>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</si>
  <si>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</si>
  <si>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</si>
  <si>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</si>
  <si>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</si>
  <si>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</si>
  <si>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</si>
  <si>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</si>
  <si>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</si>
  <si>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</si>
  <si>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</si>
  <si>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</si>
  <si>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</si>
  <si>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</si>
  <si>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</si>
  <si>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</si>
  <si>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</si>
  <si>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</si>
  <si>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</si>
  <si>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</si>
  <si>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</si>
  <si>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</si>
  <si>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</si>
  <si>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</si>
  <si>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</si>
  <si>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</si>
  <si>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</si>
  <si>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</si>
  <si>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</si>
  <si>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</si>
  <si>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</si>
  <si>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</si>
  <si>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</si>
  <si>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</si>
  <si>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</si>
  <si>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</si>
  <si>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</si>
  <si>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</si>
  <si>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</si>
  <si>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</si>
  <si>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</si>
  <si>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</si>
  <si>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</si>
  <si>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</si>
  <si>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</si>
  <si>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</si>
  <si>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</si>
  <si>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</si>
  <si>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</si>
  <si>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</si>
  <si>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</si>
  <si>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</si>
  <si>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</si>
  <si>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</si>
  <si>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</si>
  <si>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</si>
  <si>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</si>
  <si>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</si>
  <si>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</si>
  <si>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</si>
  <si>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</si>
  <si>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</si>
  <si>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</si>
  <si>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</si>
  <si>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</si>
  <si>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</si>
  <si>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</si>
  <si>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</si>
  <si>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</si>
  <si>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</si>
  <si>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</si>
  <si>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</si>
  <si>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</si>
  <si>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</si>
  <si>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</si>
  <si>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</si>
  <si>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</si>
  <si>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</si>
  <si>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</si>
  <si>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</si>
  <si>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</si>
  <si>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</si>
  <si>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</si>
  <si>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</si>
  <si>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</si>
  <si>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</si>
  <si>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</si>
  <si>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</si>
  <si>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</si>
  <si>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</si>
  <si>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</si>
  <si>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</si>
  <si>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</si>
  <si>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</si>
  <si>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</si>
  <si>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</si>
  <si>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</si>
  <si>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</si>
  <si>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</si>
  <si>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</si>
  <si>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</si>
  <si>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</si>
  <si>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</si>
  <si>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</si>
  <si>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</si>
  <si>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</si>
  <si>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</si>
  <si>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</si>
  <si>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</si>
  <si>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</si>
  <si>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</si>
  <si>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</si>
  <si>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</si>
  <si>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</si>
  <si>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</si>
  <si>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</si>
  <si>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</si>
  <si>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</si>
  <si>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</si>
  <si>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</si>
  <si>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</si>
  <si>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</si>
  <si>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</si>
  <si>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</si>
  <si>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</si>
  <si>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</si>
  <si>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</si>
  <si>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</si>
  <si>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</si>
  <si>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</si>
  <si>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</si>
  <si>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</si>
  <si>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</si>
  <si>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</si>
  <si>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</si>
  <si>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</si>
  <si>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</si>
  <si>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</si>
  <si>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</si>
  <si>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</si>
  <si>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</si>
  <si>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</si>
  <si>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</si>
  <si>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</si>
  <si>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</si>
  <si>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</si>
  <si>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</si>
  <si>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</si>
  <si>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</si>
  <si>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</si>
  <si>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</si>
  <si>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</si>
  <si>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</si>
  <si>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</si>
  <si>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</si>
  <si>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</si>
  <si>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</si>
  <si>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</si>
  <si>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</si>
  <si>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</si>
  <si>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</si>
  <si>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</si>
  <si>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</si>
  <si>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</si>
  <si>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</si>
  <si>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</si>
  <si>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</si>
  <si>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</si>
  <si>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</si>
  <si>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</si>
  <si>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</si>
  <si>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</si>
  <si>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</si>
  <si>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</si>
  <si>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</si>
  <si>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</si>
  <si>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</si>
  <si>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</si>
  <si>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</si>
  <si>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</si>
  <si>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</si>
  <si>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</si>
  <si>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</si>
  <si>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</si>
  <si>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</si>
  <si>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</si>
  <si>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</si>
  <si>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</si>
  <si>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</si>
  <si>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</si>
  <si>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</si>
  <si>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</si>
  <si>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</si>
  <si>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</si>
  <si>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</si>
  <si>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</si>
  <si>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</si>
  <si>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</si>
  <si>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</si>
  <si>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</si>
  <si>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</si>
  <si>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</si>
  <si>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</si>
  <si>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</si>
  <si>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</si>
  <si>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</si>
  <si>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</si>
  <si>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</si>
  <si>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</si>
  <si>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</si>
  <si>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</si>
  <si>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</si>
  <si>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</si>
  <si>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</si>
  <si>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</si>
  <si>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</si>
  <si>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</si>
  <si>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</si>
  <si>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</si>
  <si>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</si>
  <si>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</si>
  <si>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</si>
  <si>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</si>
  <si>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</si>
  <si>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</si>
  <si>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</si>
  <si>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</si>
  <si>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</si>
  <si>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</si>
  <si>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</si>
  <si>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</si>
  <si>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</si>
  <si>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</si>
  <si>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</si>
  <si>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</si>
  <si>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</si>
  <si>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</si>
  <si>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</si>
  <si>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</si>
  <si>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</si>
  <si>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</si>
  <si>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</si>
  <si>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</si>
  <si>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</si>
  <si>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</si>
  <si>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</si>
  <si>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</si>
  <si>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</si>
  <si>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</si>
  <si>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</si>
  <si>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</si>
  <si>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</si>
  <si>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</si>
  <si>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</si>
  <si>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</si>
  <si>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</si>
  <si>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</si>
  <si>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</si>
  <si>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</si>
  <si>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</si>
  <si>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</si>
  <si>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</si>
  <si>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</si>
  <si>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</si>
  <si>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</si>
  <si>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</si>
  <si>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</si>
  <si>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</si>
  <si>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</si>
  <si>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</si>
  <si>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</si>
  <si>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</si>
  <si>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</si>
  <si>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</si>
  <si>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</si>
  <si>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</si>
  <si>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</si>
  <si>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</si>
  <si>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</si>
  <si>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</si>
  <si>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</si>
  <si>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</si>
  <si>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</si>
  <si>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</si>
  <si>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</si>
  <si>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</si>
  <si>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</si>
  <si>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</si>
  <si>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</si>
  <si>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</si>
  <si>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</si>
  <si>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</si>
  <si>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</si>
  <si>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</si>
  <si>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</si>
  <si>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</si>
  <si>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</si>
  <si>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</si>
  <si>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</si>
  <si>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</si>
  <si>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</si>
  <si>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</si>
  <si>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</si>
  <si>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</si>
  <si>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</si>
  <si>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</si>
  <si>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</si>
  <si>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</si>
  <si>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</si>
  <si>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</si>
  <si>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</si>
  <si>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</si>
  <si>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</si>
  <si>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</si>
  <si>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</si>
  <si>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</si>
  <si>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</si>
  <si>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</si>
  <si>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</si>
  <si>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</si>
  <si>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</si>
  <si>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</si>
  <si>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</si>
  <si>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</si>
  <si>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</si>
  <si>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</si>
  <si>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</si>
  <si>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</si>
  <si>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</si>
  <si>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</si>
  <si>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</si>
  <si>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</si>
  <si>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</si>
  <si>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</si>
  <si>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</si>
  <si>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</si>
  <si>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</si>
  <si>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</si>
  <si>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</si>
  <si>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</si>
  <si>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</si>
  <si>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</si>
  <si>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</si>
  <si>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</si>
  <si>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</si>
  <si>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</si>
  <si>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</si>
  <si>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</si>
  <si>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</si>
  <si>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</si>
  <si>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</si>
  <si>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</si>
  <si>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</si>
  <si>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</si>
  <si>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</si>
  <si>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</si>
  <si>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</si>
  <si>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</si>
  <si>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</si>
  <si>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</si>
  <si>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</si>
  <si>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</si>
  <si>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</si>
  <si>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</si>
  <si>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</si>
  <si>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</si>
  <si>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</si>
  <si>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</si>
  <si>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</si>
  <si>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</si>
  <si>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</si>
  <si>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</si>
  <si>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</si>
  <si>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</si>
  <si>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</si>
  <si>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</si>
  <si>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</si>
  <si>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</si>
  <si>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</si>
  <si>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</si>
  <si>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</si>
  <si>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</si>
  <si>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</si>
  <si>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</si>
  <si>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</si>
  <si>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</si>
  <si>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</si>
  <si>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</si>
  <si>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</si>
  <si>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</si>
  <si>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</si>
  <si>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</si>
  <si>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</si>
  <si>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</si>
  <si>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</si>
  <si>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</si>
  <si>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</si>
  <si>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</si>
  <si>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</si>
  <si>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</si>
  <si>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</si>
  <si>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</si>
  <si>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</si>
  <si>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</si>
  <si>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</si>
  <si>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</si>
  <si>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</si>
  <si>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</si>
  <si>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</si>
  <si>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</si>
  <si>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</si>
  <si>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</si>
  <si>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</si>
  <si>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</si>
  <si>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</si>
  <si>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</si>
  <si>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</si>
  <si>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</si>
  <si>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</si>
  <si>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</si>
  <si>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</si>
  <si>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</si>
  <si>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</si>
  <si>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</si>
  <si>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</si>
  <si>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</si>
  <si>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Cra 22A 87 50 Int 2</t>
  </si>
  <si>
    <t>571 6106166</t>
  </si>
  <si>
    <t xml:space="preserve">Cra 22A 87 50 </t>
  </si>
  <si>
    <t>corporacion@juntosconstruyendofuturo.org</t>
  </si>
  <si>
    <t>2021-73-10001828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</si>
</sst>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8" zoomScale="90" zoomScaleNormal="125" zoomScaleSheetLayoutView="40" zoomScalePageLayoutView="40" workbookViewId="0">
      <selection activeCell="G19" sqref="G1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2653</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2722</v>
      </c>
      <c r="D15" s="35"/>
      <c r="E15" s="35"/>
      <c r="F15" s="5"/>
      <c r="G15" s="32" t="s">
        <v>1168</v>
      </c>
      <c r="H15" s="103" t="s">
        <v>986</v>
      </c>
      <c r="I15" s="32" t="s">
        <v>2624</v>
      </c>
      <c r="J15" s="108" t="s">
        <v>2626</v>
      </c>
      <c r="L15" s="209" t="s">
        <v>8</v>
      </c>
      <c r="M15" s="209"/>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186"/>
      <c r="I20" s="148" t="s">
        <v>986</v>
      </c>
      <c r="J20" s="149" t="s">
        <v>1014</v>
      </c>
      <c r="K20" s="150">
        <v>1472940231</v>
      </c>
      <c r="L20" s="151">
        <v>44242</v>
      </c>
      <c r="M20" s="151">
        <v>44561</v>
      </c>
      <c r="N20" s="134">
        <f>+(M20-L20)/30</f>
        <v>10.633333333333333</v>
      </c>
      <c r="O20" s="137"/>
      <c r="U20" s="133"/>
      <c r="V20" s="105">
        <f ca="1">NOW()</f>
        <v>44194.585292708332</v>
      </c>
      <c r="W20" s="105">
        <f ca="1">NOW()</f>
        <v>44194.585292708332</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178" t="str">
        <f>VLOOKUP(B20,EAS!A2:B1439,2,0)</f>
        <v>CORPORACIÓN JUNTOS CONSTRUYENDO FUTURO</v>
      </c>
      <c r="C38" s="178"/>
      <c r="D38" s="178"/>
      <c r="E38" s="178"/>
      <c r="F38" s="178"/>
      <c r="G38" s="5"/>
      <c r="H38" s="131"/>
      <c r="I38" s="190" t="s">
        <v>7</v>
      </c>
      <c r="J38" s="190"/>
      <c r="K38" s="190"/>
      <c r="L38" s="190"/>
      <c r="M38" s="190"/>
      <c r="N38" s="190"/>
      <c r="O38" s="132"/>
    </row>
    <row r="39" spans="1:16" ht="43" customHeight="1" thickBot="1" x14ac:dyDescent="0.25">
      <c r="A39" s="10"/>
      <c r="B39" s="11"/>
      <c r="C39" s="11"/>
      <c r="D39" s="11"/>
      <c r="E39" s="11"/>
      <c r="F39" s="11"/>
      <c r="G39" s="11"/>
      <c r="H39" s="10"/>
      <c r="I39" s="222"/>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2654</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2655</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2657</v>
      </c>
      <c r="C168" s="223"/>
      <c r="D168" s="223"/>
      <c r="E168" s="8"/>
      <c r="F168" s="5"/>
      <c r="H168" s="81" t="s">
        <v>2656</v>
      </c>
      <c r="I168" s="246"/>
      <c r="J168" s="247"/>
      <c r="K168" s="247"/>
      <c r="L168" s="247"/>
      <c r="M168" s="247"/>
      <c r="N168" s="247"/>
      <c r="O168" s="248"/>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2667</v>
      </c>
      <c r="B172" s="181"/>
      <c r="C172" s="181"/>
      <c r="D172" s="181"/>
      <c r="E172" s="181"/>
      <c r="F172" s="181"/>
      <c r="G172" s="181"/>
      <c r="H172" s="181"/>
      <c r="I172" s="181"/>
      <c r="J172" s="181"/>
      <c r="K172" s="181"/>
      <c r="L172" s="181"/>
      <c r="M172" s="181"/>
      <c r="N172" s="181"/>
      <c r="O172" s="182"/>
      <c r="P172" s="76"/>
    </row>
    <row r="173" spans="1:28" ht="15" customHeight="1" x14ac:dyDescent="0.2">
      <c r="A173" s="195" t="s">
        <v>2673</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4" x14ac:dyDescent="0.2">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x14ac:dyDescent="0.2">
      <c r="A179" s="9"/>
      <c r="B179" s="221" t="s">
        <v>2668</v>
      </c>
      <c r="C179" s="221"/>
      <c r="D179" s="221"/>
      <c r="E179" s="170">
        <v>0.02</v>
      </c>
      <c r="F179" s="169">
        <v>0.01</v>
      </c>
      <c r="G179" s="164">
        <f>IF(F179&gt;0,SUM(E179+F179),"")</f>
        <v>0.03</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4" hidden="1" x14ac:dyDescent="0.2">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x14ac:dyDescent="0.2">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x14ac:dyDescent="0.2">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0.03</v>
      </c>
      <c r="D185" s="91" t="s">
        <v>2628</v>
      </c>
      <c r="E185" s="94">
        <f>+(C185*SUM(K20:K35))</f>
        <v>44188206.93</v>
      </c>
      <c r="F185" s="92"/>
      <c r="G185" s="93"/>
      <c r="H185" s="88"/>
      <c r="I185" s="90" t="s">
        <v>2627</v>
      </c>
      <c r="J185" s="165">
        <f>+SUM(M179:M183)</f>
        <v>0.02</v>
      </c>
      <c r="K185" s="202" t="s">
        <v>2628</v>
      </c>
      <c r="L185" s="202"/>
      <c r="M185" s="94">
        <f>+J185*(SUM(K20:K35))</f>
        <v>29458804.620000001</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6" t="s">
        <v>2636</v>
      </c>
      <c r="C192" s="236"/>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4" t="s">
        <v>2658</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2718</v>
      </c>
      <c r="J211" s="27" t="s">
        <v>2622</v>
      </c>
      <c r="K211" s="147" t="s">
        <v>2720</v>
      </c>
      <c r="L211" s="21"/>
      <c r="M211" s="21"/>
      <c r="N211" s="21"/>
      <c r="O211" s="8"/>
    </row>
    <row r="212" spans="1:15" x14ac:dyDescent="0.2">
      <c r="A212" s="9"/>
      <c r="B212" s="27" t="s">
        <v>2619</v>
      </c>
      <c r="C212" s="146" t="s">
        <v>2716</v>
      </c>
      <c r="D212" s="21"/>
      <c r="G212" s="27" t="s">
        <v>2621</v>
      </c>
      <c r="H212" s="147" t="s">
        <v>2719</v>
      </c>
      <c r="J212" s="27" t="s">
        <v>2623</v>
      </c>
      <c r="K212" s="146" t="s">
        <v>2721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2020-12-29T19:02:08Z</cp:lastPrinted>
  <dcterms:created xsi:type="dcterms:W3CDTF">2020-10-14T21:57:42Z</dcterms:created>
  <dcterms:modified xsi:type="dcterms:W3CDTF">2020-12-29T19:03:22Z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