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codeName="ThisWorkbook"/>
  <mc:AlternateContent xmlns:mc="http://schemas.openxmlformats.org/markup-compatibility/2006">
    <mc:Choice Requires="x15">
      <x15ac:absPath xmlns:x15ac="http://schemas.microsoft.com/office/spreadsheetml/2010/11/ac" url="/Users/LauraFajardo/Desktop/Manifestaciones de Interés BNOPI/Tolima/"/>
    </mc:Choice>
  </mc:AlternateContent>
  <xr:revisionPtr revIDLastSave="0" documentId="13_ncr:1_{19554F7E-ECC5-CC49-96DC-CDA51E5A9D9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7320" windowHeight="153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<sst xmlns="http://schemas.openxmlformats.org/spreadsheetml/2006/main" count="3358" uniqueCount="2723">
  <si>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</si>
  <si>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</si>
  <si>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</si>
  <si>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</si>
  <si>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</si>
  <si>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</si>
  <si>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</si>
  <si>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</si>
  <si>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</si>
  <si>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</si>
  <si>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</si>
  <si>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</si>
  <si>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</si>
  <si>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</si>
  <si>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</si>
  <si>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</si>
  <si>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</si>
  <si>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</si>
  <si>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</si>
  <si>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</si>
  <si>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</si>
  <si>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</si>
  <si>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</si>
  <si>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</si>
  <si>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</si>
  <si>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</si>
  <si>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</si>
  <si>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</si>
  <si>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</si>
  <si>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</si>
  <si>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</si>
  <si>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</si>
  <si>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</si>
  <si>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</si>
  <si>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</si>
  <si>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</si>
  <si>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</si>
  <si>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</si>
  <si>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</si>
  <si>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</si>
  <si>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</si>
  <si>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</si>
  <si>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</si>
  <si>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</si>
  <si>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</si>
  <si>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</si>
  <si>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</si>
  <si>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</si>
  <si>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</si>
  <si>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</si>
  <si>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</si>
  <si>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</si>
  <si>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</si>
  <si>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</si>
  <si>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</si>
  <si>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</si>
  <si>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</si>
  <si>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</si>
  <si>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</si>
  <si>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</si>
  <si>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</si>
  <si>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</si>
  <si>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</si>
  <si>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</si>
  <si>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</si>
  <si>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</si>
  <si>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</si>
  <si>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</si>
  <si>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</si>
  <si>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</si>
  <si>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</si>
  <si>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</si>
  <si>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</si>
  <si>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</si>
  <si>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</si>
  <si>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</si>
  <si>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</si>
  <si>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</si>
  <si>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</si>
  <si>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</si>
  <si>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</si>
  <si>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</si>
  <si>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</si>
  <si>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</si>
  <si>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</si>
  <si>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</si>
  <si>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</si>
  <si>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</si>
  <si>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</si>
  <si>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</si>
  <si>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</si>
  <si>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</si>
  <si>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</si>
  <si>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</si>
  <si>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</si>
  <si>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</si>
  <si>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</si>
  <si>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</si>
  <si>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</si>
  <si>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</si>
  <si>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</si>
  <si>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</si>
  <si>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</si>
  <si>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</si>
  <si>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</si>
  <si>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</si>
  <si>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</si>
  <si>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</si>
  <si>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</si>
  <si>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</si>
  <si>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</si>
  <si>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</si>
  <si>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</si>
  <si>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</si>
  <si>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</si>
  <si>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</si>
  <si>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</si>
  <si>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</si>
  <si>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</si>
  <si>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</si>
  <si>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</si>
  <si>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</si>
  <si>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</si>
  <si>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</si>
  <si>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</si>
  <si>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</si>
  <si>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</si>
  <si>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</si>
  <si>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</si>
  <si>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</si>
  <si>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</si>
  <si>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</si>
  <si>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</si>
  <si>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</si>
  <si>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</si>
  <si>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</si>
  <si>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</si>
  <si>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</si>
  <si>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</si>
  <si>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</si>
  <si>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</si>
  <si>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</si>
  <si>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</si>
  <si>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</si>
  <si>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</si>
  <si>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</si>
  <si>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</si>
  <si>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</si>
  <si>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</si>
  <si>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</si>
  <si>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</si>
  <si>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</si>
  <si>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</si>
  <si>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</si>
  <si>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</si>
  <si>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</si>
  <si>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</si>
  <si>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</si>
  <si>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</si>
  <si>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</si>
  <si>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</si>
  <si>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</si>
  <si>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</si>
  <si>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</si>
  <si>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</si>
  <si>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</si>
  <si>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</si>
  <si>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</si>
  <si>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</si>
  <si>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</si>
  <si>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</si>
  <si>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</si>
  <si>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</si>
  <si>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</si>
  <si>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</si>
  <si>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</si>
  <si>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</si>
  <si>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</si>
  <si>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</si>
  <si>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</si>
  <si>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</si>
  <si>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</si>
  <si>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</si>
  <si>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</si>
  <si>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</si>
  <si>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</si>
  <si>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</si>
  <si>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</si>
  <si>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</si>
  <si>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</si>
  <si>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</si>
  <si>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</si>
  <si>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</si>
  <si>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</si>
  <si>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</si>
  <si>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</si>
  <si>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</si>
  <si>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</si>
  <si>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</si>
  <si>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</si>
  <si>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</si>
  <si>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</si>
  <si>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</si>
  <si>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</si>
  <si>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</si>
  <si>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</si>
  <si>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</si>
  <si>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</si>
  <si>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</si>
  <si>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</si>
  <si>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</si>
  <si>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</si>
  <si>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</si>
  <si>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</si>
  <si>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</si>
  <si>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</si>
  <si>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</si>
  <si>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</si>
  <si>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</si>
  <si>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</si>
  <si>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</si>
  <si>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</si>
  <si>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</si>
  <si>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</si>
  <si>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</si>
  <si>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</si>
  <si>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</si>
  <si>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</si>
  <si>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</si>
  <si>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</si>
  <si>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</si>
  <si>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</si>
  <si>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</si>
  <si>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</si>
  <si>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</si>
  <si>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</si>
  <si>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</si>
  <si>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</si>
  <si>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</si>
  <si>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</si>
  <si>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</si>
  <si>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</si>
  <si>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</si>
  <si>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</si>
  <si>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</si>
  <si>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</si>
  <si>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</si>
  <si>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</si>
  <si>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</si>
  <si>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</si>
  <si>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</si>
  <si>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</si>
  <si>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</si>
  <si>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</si>
  <si>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</si>
  <si>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</si>
  <si>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</si>
  <si>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</si>
  <si>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</si>
  <si>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</si>
  <si>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</si>
  <si>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</si>
  <si>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</si>
  <si>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</si>
  <si>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</si>
  <si>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</si>
  <si>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</si>
  <si>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</si>
  <si>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</si>
  <si>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</si>
  <si>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</si>
  <si>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</si>
  <si>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</si>
  <si>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</si>
  <si>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</si>
  <si>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</si>
  <si>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</si>
  <si>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</si>
  <si>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</si>
  <si>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</si>
  <si>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</si>
  <si>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</si>
  <si>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</si>
  <si>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</si>
  <si>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</si>
  <si>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</si>
  <si>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</si>
  <si>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</si>
  <si>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</si>
  <si>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</si>
  <si>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</si>
  <si>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</si>
  <si>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</si>
  <si>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</si>
  <si>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</si>
  <si>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</si>
  <si>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</si>
  <si>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</si>
  <si>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</si>
  <si>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</si>
  <si>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</si>
  <si>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</si>
  <si>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</si>
  <si>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</si>
  <si>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</si>
  <si>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</si>
  <si>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</si>
  <si>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</si>
  <si>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</si>
  <si>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</si>
  <si>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</si>
  <si>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</si>
  <si>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</si>
  <si>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</si>
  <si>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</si>
  <si>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</si>
  <si>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</si>
  <si>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</si>
  <si>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</si>
  <si>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</si>
  <si>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</si>
  <si>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</si>
  <si>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</si>
  <si>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</si>
  <si>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</si>
  <si>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</si>
  <si>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</si>
  <si>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</si>
  <si>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</si>
  <si>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</si>
  <si>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</si>
  <si>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</si>
  <si>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</si>
  <si>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</si>
  <si>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</si>
  <si>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</si>
  <si>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</si>
  <si>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</si>
  <si>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</si>
  <si>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</si>
  <si>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</si>
  <si>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</si>
  <si>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</si>
  <si>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</si>
  <si>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</si>
  <si>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</si>
  <si>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</si>
  <si>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</si>
  <si>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</si>
  <si>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</si>
  <si>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</si>
  <si>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</si>
  <si>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</si>
  <si>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</si>
  <si>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</si>
  <si>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</si>
  <si>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</si>
  <si>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</si>
  <si>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</si>
  <si>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</si>
  <si>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</si>
  <si>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</si>
  <si>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</si>
  <si>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</si>
  <si>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</si>
  <si>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</si>
  <si>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</si>
  <si>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</si>
  <si>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</si>
  <si>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</si>
  <si>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</si>
  <si>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</si>
  <si>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</si>
  <si>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</si>
  <si>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</si>
  <si>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</si>
  <si>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</si>
  <si>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</si>
  <si>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</si>
  <si>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</si>
  <si>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</si>
  <si>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</si>
  <si>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</si>
  <si>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</si>
  <si>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</si>
  <si>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</si>
  <si>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</si>
  <si>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</si>
  <si>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</si>
  <si>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</si>
  <si>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</si>
  <si>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</si>
  <si>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</si>
  <si>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</si>
  <si>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</si>
  <si>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</si>
  <si>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</si>
  <si>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</si>
  <si>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</si>
  <si>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</si>
  <si>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</si>
  <si>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</si>
  <si>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</si>
  <si>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</si>
  <si>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</si>
  <si>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</si>
  <si>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</si>
  <si>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</si>
  <si>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</si>
  <si>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</si>
  <si>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</si>
  <si>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</si>
  <si>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</si>
  <si>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</si>
  <si>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</si>
  <si>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</si>
  <si>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</si>
  <si>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</si>
  <si>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</si>
  <si>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</si>
  <si>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</si>
  <si>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</si>
  <si>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</si>
  <si>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</si>
  <si>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</si>
  <si>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</si>
  <si>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</si>
  <si>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</si>
  <si>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</si>
  <si>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</si>
  <si>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</si>
  <si>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</si>
  <si>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</si>
  <si>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</si>
  <si>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</si>
  <si>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</si>
  <si>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</si>
  <si>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</si>
  <si>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</si>
  <si>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</si>
  <si>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</si>
  <si>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</si>
  <si>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</si>
  <si>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</si>
  <si>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</si>
  <si>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</si>
  <si>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</si>
  <si>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</si>
  <si>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</si>
  <si>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</si>
  <si>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</si>
  <si>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</si>
  <si>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</si>
  <si>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</si>
  <si>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</si>
  <si>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</si>
  <si>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</si>
  <si>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</si>
  <si>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</si>
  <si>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</si>
  <si>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</si>
  <si>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</si>
  <si>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</si>
  <si>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</si>
  <si>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</si>
  <si>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</si>
  <si>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</si>
  <si>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</si>
  <si>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</si>
  <si>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</si>
  <si>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</si>
  <si>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</si>
  <si>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</si>
  <si>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</si>
  <si>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</si>
  <si>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</si>
  <si>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</si>
  <si>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</si>
  <si>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</si>
  <si>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</si>
  <si>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</si>
  <si>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</si>
  <si>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</si>
  <si>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</si>
  <si>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</si>
  <si>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</si>
  <si>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</si>
  <si>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</si>
  <si>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</si>
  <si>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</si>
  <si>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</si>
  <si>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</si>
  <si>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</si>
  <si>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</si>
  <si>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</si>
  <si>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</si>
  <si>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</si>
  <si>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</si>
  <si>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</si>
  <si>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</si>
  <si>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</si>
  <si>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</si>
  <si>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</si>
  <si>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</si>
  <si>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</si>
  <si>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</si>
  <si>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</si>
  <si>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</si>
  <si>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</si>
  <si>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</si>
  <si>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</si>
  <si>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</si>
  <si>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</si>
  <si>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</si>
  <si>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</si>
  <si>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</si>
  <si>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</si>
  <si>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</si>
  <si>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</si>
  <si>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</si>
  <si>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</si>
  <si>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</si>
  <si>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</si>
  <si>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</si>
  <si>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</si>
  <si>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</si>
  <si>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</si>
  <si>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</si>
  <si>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</si>
  <si>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</si>
  <si>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</si>
  <si>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</si>
  <si>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</si>
  <si>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</si>
  <si>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</si>
  <si>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</si>
  <si>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</si>
  <si>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</si>
  <si>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</si>
  <si>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</si>
  <si>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</si>
  <si>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</si>
  <si>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</si>
  <si>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</si>
  <si>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</si>
  <si>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</si>
  <si>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</si>
  <si>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</si>
  <si>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</si>
  <si>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</si>
  <si>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</si>
  <si>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</si>
  <si>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</si>
  <si>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</si>
  <si>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</si>
  <si>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</si>
  <si>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</si>
  <si>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</si>
  <si>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</si>
  <si>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</si>
  <si>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</si>
  <si>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</si>
  <si>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</si>
  <si>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</si>
  <si>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</si>
  <si>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</si>
  <si>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</si>
  <si>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</si>
  <si>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</si>
  <si>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</si>
  <si>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</si>
  <si>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</si>
  <si>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</si>
  <si>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</si>
  <si>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</si>
  <si>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</si>
  <si>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</si>
  <si>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</si>
  <si>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</si>
  <si>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</si>
  <si>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</si>
  <si>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</si>
  <si>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</si>
  <si>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</si>
  <si>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</si>
  <si>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</si>
  <si>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</si>
  <si>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</si>
  <si>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</si>
  <si>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</si>
  <si>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</si>
  <si>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</si>
  <si>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</si>
  <si>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</si>
  <si>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</si>
  <si>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</si>
  <si>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</si>
  <si>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</si>
  <si>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</si>
  <si>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</si>
  <si>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</si>
  <si>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</si>
  <si>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</si>
  <si>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</si>
  <si>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</si>
  <si>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</si>
  <si>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</si>
  <si>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</si>
  <si>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</si>
  <si>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</si>
  <si>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</si>
  <si>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</si>
  <si>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</si>
  <si>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</si>
  <si>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</si>
  <si>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</si>
  <si>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</si>
  <si>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</si>
  <si>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</si>
  <si>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</si>
  <si>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</si>
  <si>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</si>
  <si>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</si>
  <si>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</si>
  <si>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</si>
  <si>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</si>
  <si>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</si>
  <si>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</si>
  <si>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</si>
  <si>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</si>
  <si>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</si>
  <si>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</si>
  <si>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</si>
  <si>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</si>
  <si>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</si>
  <si>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</si>
  <si>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</si>
  <si>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</si>
  <si>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</si>
  <si>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</si>
  <si>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</si>
  <si>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</si>
  <si>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</si>
  <si>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</si>
  <si>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</si>
  <si>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</si>
  <si>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</si>
  <si>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</si>
  <si>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</si>
  <si>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</si>
  <si>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</si>
  <si>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</si>
  <si>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</si>
  <si>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</si>
  <si>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</si>
  <si>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</si>
  <si>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</si>
  <si>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</si>
  <si>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</si>
  <si>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</si>
  <si>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</si>
  <si>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</si>
  <si>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</si>
  <si>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</si>
  <si>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</si>
  <si>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</si>
  <si>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</si>
  <si>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</si>
  <si>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</si>
  <si>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</si>
  <si>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</si>
  <si>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</si>
  <si>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</si>
  <si>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</si>
  <si>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</si>
  <si>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</si>
  <si>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</si>
  <si>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</si>
  <si>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</si>
  <si>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</si>
  <si>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</si>
  <si>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</si>
  <si>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</si>
  <si>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</si>
  <si>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</si>
  <si>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</si>
  <si>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</si>
  <si>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</si>
  <si>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</si>
  <si>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</si>
  <si>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</si>
  <si>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</si>
  <si>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</si>
  <si>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</si>
  <si>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</si>
  <si>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</si>
  <si>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</si>
  <si>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</si>
  <si>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</si>
  <si>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</si>
  <si>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</si>
  <si>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</si>
  <si>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</si>
  <si>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</si>
  <si>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</si>
  <si>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</si>
  <si>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</si>
  <si>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</si>
  <si>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</si>
  <si>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</si>
  <si>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</si>
  <si>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</si>
  <si>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</si>
  <si>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</si>
  <si>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</si>
  <si>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</si>
  <si>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</si>
  <si>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</si>
  <si>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</si>
  <si>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</si>
  <si>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</si>
  <si>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</si>
  <si>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</si>
  <si>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</si>
  <si>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</si>
  <si>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</si>
  <si>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</si>
  <si>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</si>
  <si>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</si>
  <si>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</si>
  <si>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</si>
  <si>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</si>
  <si>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</si>
  <si>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</si>
  <si>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</si>
  <si>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</si>
  <si>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</si>
  <si>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</si>
  <si>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</si>
  <si>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</si>
  <si>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</si>
  <si>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</si>
  <si>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</si>
  <si>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</si>
  <si>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</si>
  <si>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</si>
  <si>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</si>
  <si>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</si>
  <si>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</si>
  <si>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</si>
  <si>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</si>
  <si>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</si>
  <si>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</si>
  <si>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</si>
  <si>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</si>
  <si>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</si>
  <si>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</si>
  <si>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</si>
  <si>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</si>
  <si>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</si>
  <si>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</si>
  <si>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</si>
  <si>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</si>
  <si>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</si>
  <si>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</si>
  <si>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</si>
  <si>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</si>
  <si>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</si>
  <si>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</si>
  <si>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</si>
  <si>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</si>
  <si>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</si>
  <si>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</si>
  <si>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</si>
  <si>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</si>
  <si>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</si>
  <si>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</si>
  <si>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</si>
  <si>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</si>
  <si>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</si>
  <si>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</si>
  <si>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</si>
  <si>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</si>
  <si>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</si>
  <si>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</si>
  <si>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</si>
  <si>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</si>
  <si>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</si>
  <si>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</si>
  <si>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</si>
  <si>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</si>
  <si>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</si>
  <si>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</si>
  <si>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</si>
  <si>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</si>
  <si>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</si>
  <si>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</si>
  <si>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</si>
  <si>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</si>
  <si>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</si>
  <si>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</si>
  <si>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</si>
  <si>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</si>
  <si>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</si>
  <si>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</si>
  <si>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</si>
  <si>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</si>
  <si>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</si>
  <si>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</si>
  <si>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</si>
  <si>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</si>
  <si>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</si>
  <si>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</si>
  <si>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</si>
  <si>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</si>
  <si>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</si>
  <si>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</si>
  <si>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</si>
  <si>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</si>
  <si>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</si>
  <si>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</si>
  <si>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</si>
  <si>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</si>
  <si>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</si>
  <si>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</si>
  <si>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</si>
  <si>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</si>
  <si>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</si>
  <si>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</si>
  <si>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</si>
  <si>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</si>
  <si>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</si>
  <si>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</si>
  <si>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</si>
  <si>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</si>
  <si>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</si>
  <si>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</si>
  <si>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</si>
  <si>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</si>
  <si>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</si>
  <si>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</si>
  <si>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</si>
  <si>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</si>
  <si>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</si>
  <si>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</si>
  <si>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</si>
  <si>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</si>
  <si>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</si>
  <si>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</si>
  <si>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</si>
  <si>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</si>
  <si>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</si>
  <si>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</si>
  <si>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</si>
  <si>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</si>
  <si>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</si>
  <si>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</si>
  <si>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</si>
  <si>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</si>
  <si>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</si>
  <si>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</si>
  <si>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</si>
  <si>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</si>
  <si>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</si>
  <si>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</si>
  <si>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</si>
  <si>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</si>
  <si>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</si>
  <si>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</si>
  <si>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</si>
  <si>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</si>
  <si>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</si>
  <si>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</si>
  <si>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</si>
  <si>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</si>
  <si>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</si>
  <si>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</si>
  <si>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</si>
  <si>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</si>
  <si>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</si>
  <si>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</si>
  <si>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</si>
  <si>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</si>
  <si>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</si>
  <si>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</si>
  <si>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</si>
  <si>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</si>
  <si>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</si>
  <si>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</si>
  <si>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</si>
  <si>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</si>
  <si>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</si>
  <si>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</si>
  <si>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</si>
  <si>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</si>
  <si>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</si>
  <si>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</si>
  <si>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</si>
  <si>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</si>
  <si>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</si>
  <si>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</si>
  <si>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</si>
  <si>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</si>
  <si>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</si>
  <si>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</si>
  <si>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</si>
  <si>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</si>
  <si>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</si>
  <si>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</si>
  <si>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</si>
  <si>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</si>
  <si>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</si>
  <si>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</si>
  <si>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</si>
  <si>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</si>
  <si>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</si>
  <si>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</si>
  <si>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</si>
  <si>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</si>
  <si>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</si>
  <si>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</si>
  <si>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</si>
  <si>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</si>
  <si>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</si>
  <si>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</si>
  <si>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</si>
  <si>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</si>
  <si>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</si>
  <si>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</si>
  <si>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</si>
  <si>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</si>
  <si>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</si>
  <si>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</si>
  <si>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</si>
  <si>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</si>
  <si>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</si>
  <si>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</si>
  <si>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</si>
  <si>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</si>
  <si>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</si>
  <si>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</si>
  <si>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</si>
  <si>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</si>
  <si>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</si>
  <si>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</si>
  <si>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</si>
  <si>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</si>
  <si>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</si>
  <si>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</si>
  <si>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</si>
  <si>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</si>
  <si>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</si>
  <si>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</si>
  <si>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</si>
  <si>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</si>
  <si>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</si>
  <si>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</si>
  <si>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</si>
  <si>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</si>
  <si>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</si>
  <si>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</si>
  <si>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</si>
  <si>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</si>
  <si>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</si>
  <si>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</si>
  <si>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</si>
  <si>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</si>
  <si>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</si>
  <si>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</si>
  <si>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</si>
  <si>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</si>
  <si>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</si>
  <si>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</si>
  <si>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</si>
  <si>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</si>
  <si>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</si>
  <si>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</si>
  <si>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</si>
  <si>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</si>
  <si>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</si>
  <si>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</si>
  <si>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</si>
  <si>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</si>
  <si>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</si>
  <si>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</si>
  <si>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</si>
  <si>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</si>
  <si>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</si>
  <si>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</si>
  <si>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</si>
  <si>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</si>
  <si>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</si>
  <si>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</si>
  <si>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</si>
  <si>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</si>
  <si>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</si>
  <si>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</si>
  <si>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</si>
  <si>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</si>
  <si>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</si>
  <si>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</si>
  <si>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</si>
  <si>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</si>
  <si>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</si>
  <si>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</si>
  <si>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</si>
  <si>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</si>
  <si>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</si>
  <si>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</si>
  <si>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</si>
  <si>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</si>
  <si>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</si>
  <si>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</si>
  <si>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</si>
  <si>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</si>
  <si>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</si>
  <si>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</si>
  <si>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</si>
  <si>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</si>
  <si>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</si>
  <si>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</si>
  <si>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</si>
  <si>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</si>
  <si>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</si>
  <si>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</si>
  <si>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</si>
  <si>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</si>
  <si>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</si>
  <si>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</si>
  <si>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</si>
  <si>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</si>
  <si>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</si>
  <si>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</si>
  <si>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</si>
  <si>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</si>
  <si>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</si>
  <si>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</si>
  <si>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</si>
  <si>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</si>
  <si>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</si>
  <si>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</si>
  <si>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</si>
  <si>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</si>
  <si>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</si>
  <si>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</si>
  <si>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</si>
  <si>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</si>
  <si>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</si>
  <si>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</si>
  <si>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</si>
  <si>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</si>
  <si>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</si>
  <si>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</si>
  <si>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</si>
  <si>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</si>
  <si>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</si>
  <si>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</si>
  <si>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</si>
  <si>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</si>
  <si>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</si>
  <si>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</si>
  <si>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</si>
  <si>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</si>
  <si>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</si>
  <si>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</si>
  <si>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</si>
  <si>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</si>
  <si>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</si>
  <si>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</si>
  <si>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</si>
  <si>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</si>
  <si>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</si>
  <si>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</si>
  <si>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</si>
  <si>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</si>
  <si>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</si>
  <si>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</si>
  <si>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</si>
  <si>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</si>
  <si>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</si>
  <si>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</si>
  <si>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</si>
  <si>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</si>
  <si>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</si>
  <si>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</si>
  <si>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</si>
  <si>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</si>
  <si>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</si>
  <si>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</si>
  <si>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</si>
  <si>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</si>
  <si>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</si>
  <si>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</si>
  <si>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</si>
  <si>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</si>
  <si>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</si>
  <si>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</si>
  <si>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</si>
  <si>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</si>
  <si>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</si>
  <si>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</si>
  <si>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</si>
  <si>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</si>
  <si>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</si>
  <si>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</si>
  <si>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</si>
  <si>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</si>
  <si>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</si>
  <si>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</si>
  <si>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</si>
  <si>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</si>
  <si>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</si>
  <si>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</si>
  <si>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</si>
  <si>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</si>
  <si>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</si>
  <si>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</si>
  <si>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</si>
  <si>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</si>
  <si>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</si>
  <si>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</si>
  <si>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</si>
  <si>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</si>
  <si>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</si>
  <si>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</si>
  <si>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</si>
  <si>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</si>
  <si>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</si>
  <si>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</si>
  <si>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</si>
  <si>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</si>
  <si>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</si>
  <si>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</si>
  <si>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</si>
  <si>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</si>
  <si>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</si>
  <si>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</si>
  <si>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</si>
  <si>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</si>
  <si>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</si>
  <si>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</si>
  <si>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</si>
  <si>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</si>
  <si>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</si>
  <si>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</si>
  <si>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</si>
  <si>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</si>
  <si>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</si>
  <si>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</si>
  <si>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</si>
  <si>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</si>
  <si>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</si>
  <si>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</si>
  <si>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</si>
  <si>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</si>
  <si>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</si>
  <si>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</si>
  <si>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</si>
  <si>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</si>
  <si>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</si>
  <si>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</si>
  <si>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</si>
  <si>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</si>
  <si>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</si>
  <si>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</si>
  <si>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</si>
  <si>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</si>
  <si>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</si>
  <si>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</si>
  <si>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</si>
  <si>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</si>
  <si>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</si>
  <si>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</si>
  <si>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</si>
  <si>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</si>
  <si>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</si>
  <si>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</si>
  <si>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</si>
  <si>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</si>
  <si>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</si>
  <si>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</si>
  <si>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</si>
  <si>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</si>
  <si>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</si>
  <si>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</si>
  <si>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</si>
  <si>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</si>
  <si>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</si>
  <si>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</si>
  <si>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</si>
  <si>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</si>
  <si>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</si>
  <si>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</si>
  <si>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</si>
  <si>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</si>
  <si>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</si>
  <si>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</si>
  <si>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</si>
  <si>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</si>
  <si>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</si>
  <si>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</si>
  <si>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</si>
  <si>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</si>
  <si>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</si>
  <si>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</si>
  <si>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</si>
  <si>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</si>
  <si>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</si>
  <si>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</si>
  <si>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</si>
  <si>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</si>
  <si>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</si>
  <si>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</si>
  <si>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</si>
  <si>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</si>
  <si>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</si>
  <si>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</si>
  <si>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</si>
  <si>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</si>
  <si>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</si>
  <si>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</si>
  <si>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</si>
  <si>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</si>
  <si>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</si>
  <si>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</si>
  <si>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</si>
  <si>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</si>
  <si>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</si>
  <si>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</si>
  <si>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</si>
  <si>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</si>
  <si>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</si>
  <si>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</si>
  <si>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</si>
  <si>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</si>
  <si>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</si>
  <si>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</si>
  <si>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</si>
  <si>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</si>
  <si>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</si>
  <si>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</si>
  <si>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</si>
  <si>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</si>
  <si>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</si>
  <si>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</si>
  <si>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</si>
  <si>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</si>
  <si>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</si>
  <si>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</si>
  <si>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</si>
  <si>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</si>
  <si>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</si>
  <si>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</si>
  <si>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</si>
  <si>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</si>
  <si>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</si>
  <si>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</si>
  <si>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</si>
  <si>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</si>
  <si>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</si>
  <si>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</si>
  <si>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</si>
  <si>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</si>
  <si>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</si>
  <si>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</si>
  <si>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</si>
  <si>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</si>
  <si>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</si>
  <si>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</si>
  <si>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</si>
  <si>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</si>
  <si>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</si>
  <si>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</si>
  <si>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</si>
  <si>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</si>
  <si>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</si>
  <si>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</si>
  <si>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</si>
  <si>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</si>
  <si>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</si>
  <si>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</si>
  <si>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</si>
  <si>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</si>
  <si>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</si>
  <si>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</si>
  <si>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</si>
  <si>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</si>
  <si>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</si>
  <si>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</si>
  <si>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</si>
  <si>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</si>
  <si>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</si>
  <si>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</si>
  <si>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</si>
  <si>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</si>
  <si>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</si>
  <si>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</si>
  <si>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</si>
  <si>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</si>
  <si>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</si>
  <si>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</si>
  <si>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</si>
  <si>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</si>
  <si>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</si>
  <si>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</si>
  <si>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</si>
  <si>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</si>
  <si>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</si>
  <si>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</si>
  <si>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</si>
  <si>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</si>
  <si>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</si>
  <si>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</si>
  <si>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</si>
  <si>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</si>
  <si>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</si>
  <si>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</si>
  <si>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</si>
  <si>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</si>
  <si>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</si>
  <si>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</si>
  <si>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</si>
  <si>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</si>
  <si>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</si>
  <si>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</si>
  <si>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</si>
  <si>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</si>
  <si>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</si>
  <si>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</si>
  <si>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</si>
  <si>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</si>
  <si>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</si>
  <si>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</si>
  <si>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</si>
  <si>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</si>
  <si>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</si>
  <si>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</si>
  <si>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</si>
  <si>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</si>
  <si>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</si>
  <si>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</si>
  <si>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</si>
  <si>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</si>
  <si>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</si>
  <si>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</si>
  <si>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</si>
  <si>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</si>
  <si>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</si>
  <si>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</si>
  <si>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</si>
  <si>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</si>
  <si>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</si>
  <si>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</si>
  <si>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</si>
  <si>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</si>
  <si>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</si>
  <si>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</si>
  <si>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</si>
  <si>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</si>
  <si>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</si>
  <si>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</si>
  <si>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</si>
  <si>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</si>
  <si>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</si>
  <si>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</si>
  <si>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</si>
  <si>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</si>
  <si>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</si>
  <si>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</si>
  <si>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</si>
  <si>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</si>
  <si>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</si>
  <si>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</si>
  <si>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</si>
  <si>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</si>
  <si>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</si>
  <si>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</si>
  <si>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</si>
  <si>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</si>
  <si>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</si>
  <si>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</si>
  <si>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</si>
  <si>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</si>
  <si>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</si>
  <si>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</si>
  <si>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</si>
  <si>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</si>
  <si>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</si>
  <si>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</si>
  <si>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</si>
  <si>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</si>
  <si>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</si>
  <si>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</si>
  <si>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</si>
  <si>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</si>
  <si>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</si>
  <si>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</si>
  <si>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</si>
  <si>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</si>
  <si>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</si>
  <si>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</si>
  <si>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</si>
  <si>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</si>
  <si>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</si>
  <si>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</si>
  <si>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</si>
  <si>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</si>
  <si>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</si>
  <si>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</si>
  <si>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</si>
  <si>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</si>
  <si>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</si>
  <si>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</si>
  <si>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</si>
  <si>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</si>
  <si>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</si>
  <si>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</si>
  <si>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</si>
  <si>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</si>
  <si>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</si>
  <si>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</si>
  <si>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</si>
  <si>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</si>
  <si>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</si>
  <si>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</si>
  <si>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</si>
  <si>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</si>
  <si>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</si>
  <si>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</si>
  <si>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</si>
  <si>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</si>
  <si>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</si>
  <si>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</si>
  <si>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</si>
  <si>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</si>
  <si>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</si>
  <si>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</si>
  <si>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</si>
  <si>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</si>
  <si>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</si>
  <si>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</si>
  <si>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</si>
  <si>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</si>
  <si>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</si>
  <si>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</si>
  <si>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</si>
  <si>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</si>
  <si>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</si>
  <si>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</si>
  <si>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</si>
  <si>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</si>
  <si>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</si>
  <si>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</si>
  <si>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</si>
  <si>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</si>
  <si>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</si>
  <si>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</si>
  <si>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</si>
  <si>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</si>
  <si>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</si>
  <si>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</si>
  <si>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</si>
  <si>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</si>
  <si>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</si>
  <si>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</si>
  <si>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</si>
  <si>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</si>
  <si>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</si>
  <si>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</si>
  <si>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</si>
  <si>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</si>
  <si>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</si>
  <si>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</si>
  <si>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</si>
  <si>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</si>
  <si>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</si>
  <si>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</si>
  <si>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</si>
  <si>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</si>
  <si>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</si>
  <si>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</si>
  <si>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</si>
  <si>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</si>
  <si>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</si>
  <si>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</si>
  <si>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</si>
  <si>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</si>
  <si>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</si>
  <si>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</si>
  <si>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</si>
  <si>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</si>
  <si>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</si>
  <si>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</si>
  <si>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</si>
  <si>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</si>
  <si>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</si>
  <si>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</si>
  <si>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</si>
  <si>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</si>
  <si>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</si>
  <si>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</si>
  <si>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</si>
  <si>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</si>
  <si>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</si>
  <si>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</si>
  <si>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</si>
  <si>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</si>
  <si>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</si>
  <si>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</si>
  <si>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</si>
  <si>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</si>
  <si>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</si>
  <si>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</si>
  <si>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</si>
  <si>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</si>
  <si>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</si>
  <si>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</si>
  <si>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</si>
  <si>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</si>
  <si>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</si>
  <si>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</si>
  <si>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</si>
  <si>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</si>
  <si>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</si>
  <si>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</si>
  <si>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</si>
  <si>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</si>
  <si>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</si>
  <si>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</si>
  <si>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</si>
  <si>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</si>
  <si>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</si>
  <si>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</si>
  <si>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</si>
  <si>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</si>
  <si>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</si>
  <si>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</si>
  <si>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</si>
  <si>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</si>
  <si>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</si>
  <si>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</si>
  <si>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</si>
  <si>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</si>
  <si>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</si>
  <si>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</si>
  <si>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</si>
  <si>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</si>
  <si>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</si>
  <si>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</si>
  <si>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</si>
  <si>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</si>
  <si>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</si>
  <si>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</si>
  <si>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</si>
  <si>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</si>
  <si>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</si>
  <si>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</si>
  <si>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</si>
  <si>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</si>
  <si>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</si>
  <si>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</si>
  <si>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</si>
  <si>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</si>
  <si>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</si>
  <si>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</si>
  <si>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</si>
  <si>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</si>
  <si>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</si>
  <si>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</si>
  <si>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</si>
  <si>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</si>
  <si>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</si>
  <si>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</si>
  <si>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</si>
  <si>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</si>
  <si>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</si>
  <si>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</si>
  <si>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</si>
  <si>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</si>
  <si>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</si>
  <si>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</si>
  <si>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</si>
  <si>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</si>
  <si>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</si>
  <si>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</si>
  <si>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</si>
  <si>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</si>
  <si>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</si>
  <si>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</si>
  <si>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</si>
  <si>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</si>
  <si>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</si>
  <si>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</si>
  <si>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</si>
  <si>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</si>
  <si>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</si>
  <si>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</si>
  <si>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</si>
  <si>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</si>
  <si>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</si>
  <si>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</si>
  <si>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</si>
  <si>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</si>
  <si>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</si>
  <si>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</si>
  <si>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</si>
  <si>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</si>
  <si>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</si>
  <si>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</si>
  <si>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</si>
  <si>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</si>
  <si>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</si>
  <si>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</si>
  <si>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</si>
  <si>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</si>
  <si>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</si>
  <si>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</si>
  <si>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</si>
  <si>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</si>
  <si>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</si>
  <si>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</si>
  <si>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</si>
  <si>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</si>
  <si>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</si>
  <si>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</si>
  <si>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</si>
  <si>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</si>
  <si>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</si>
  <si>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</si>
  <si>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</si>
  <si>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</si>
  <si>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</si>
  <si>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</si>
  <si>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</si>
  <si>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</si>
  <si>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</si>
  <si>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</si>
  <si>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</si>
  <si>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</si>
  <si>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</si>
  <si>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</si>
  <si>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</si>
  <si>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</si>
  <si>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</si>
  <si>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</si>
  <si>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</si>
  <si>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</si>
  <si>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</si>
  <si>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</si>
  <si>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</si>
  <si>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</si>
  <si>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</si>
  <si>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</si>
  <si>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</si>
  <si>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</si>
  <si>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</si>
  <si>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</si>
  <si>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</si>
  <si>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</si>
  <si>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</si>
  <si>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</si>
  <si>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</si>
  <si>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</si>
  <si>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</si>
  <si>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</si>
  <si>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</si>
  <si>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</si>
  <si>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</si>
  <si>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</si>
  <si>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</si>
  <si>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</si>
  <si>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</si>
  <si>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</si>
  <si>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</si>
  <si>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</si>
  <si>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</si>
  <si>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</si>
  <si>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</si>
  <si>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</si>
  <si>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</si>
  <si>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</si>
  <si>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</si>
  <si>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</si>
  <si>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</si>
  <si>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</si>
  <si>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</si>
  <si>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</si>
  <si>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</si>
  <si>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</si>
  <si>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</si>
  <si>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</si>
  <si>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</si>
  <si>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</si>
  <si>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</si>
  <si>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</si>
  <si>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</si>
  <si>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</si>
  <si>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</si>
  <si>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</si>
  <si>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</si>
  <si>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</si>
  <si>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</si>
  <si>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</si>
  <si>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</si>
  <si>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</si>
  <si>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</si>
  <si>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</si>
  <si>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</si>
  <si>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</si>
  <si>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</si>
  <si>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</si>
  <si>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</si>
  <si>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</si>
  <si>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</si>
  <si>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</si>
  <si>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</si>
  <si>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</si>
  <si>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</si>
  <si>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</si>
  <si>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</si>
  <si>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</si>
  <si>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</si>
  <si>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</si>
  <si>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</si>
  <si>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</si>
  <si>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</si>
  <si>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</si>
  <si>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</si>
  <si>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</si>
  <si>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</si>
  <si>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</si>
  <si>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</si>
  <si>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</si>
  <si>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</si>
  <si>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</si>
  <si>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</si>
  <si>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</si>
  <si>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</si>
  <si>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</si>
  <si>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</si>
  <si>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</si>
  <si>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</si>
  <si>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</si>
  <si>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</si>
  <si>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</si>
  <si>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</si>
  <si>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</si>
  <si>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</si>
  <si>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</si>
  <si>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</si>
  <si>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</si>
  <si>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</si>
  <si>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</si>
  <si>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</si>
  <si>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</si>
  <si>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</si>
  <si>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</si>
  <si>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</si>
  <si>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</si>
  <si>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</si>
  <si>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</si>
  <si>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</si>
  <si>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</si>
  <si>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</si>
  <si>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</si>
  <si>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</si>
  <si>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</si>
  <si>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</si>
  <si>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</si>
  <si>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</si>
  <si>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</si>
  <si>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</si>
  <si>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</si>
  <si>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</si>
  <si>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</si>
  <si>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</si>
  <si>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</si>
  <si>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</si>
  <si>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</si>
  <si>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</si>
  <si>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</si>
  <si>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</si>
  <si>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</si>
  <si>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</si>
  <si>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</si>
  <si>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</si>
  <si>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</si>
  <si>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</si>
  <si>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</si>
  <si>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</si>
  <si>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</si>
  <si>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</si>
  <si>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</si>
  <si>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</si>
  <si>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</si>
  <si>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</si>
  <si>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</si>
  <si>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</si>
  <si>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</si>
  <si>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</si>
  <si>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</si>
  <si>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</si>
  <si>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</si>
  <si>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</si>
  <si>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</si>
  <si>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</si>
  <si>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</si>
  <si>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</si>
  <si>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</si>
  <si>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</si>
  <si>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</si>
  <si>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</si>
  <si>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</si>
  <si>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</si>
  <si>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</si>
  <si>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</si>
  <si>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</si>
  <si>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</si>
  <si>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</si>
  <si>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</si>
  <si>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</si>
  <si>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</si>
  <si>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</si>
  <si>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</si>
  <si>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</si>
  <si>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</si>
  <si>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</si>
  <si>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</si>
  <si>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</si>
  <si>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</si>
  <si>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</si>
  <si>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</si>
  <si>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</si>
  <si>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</si>
  <si>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</si>
  <si>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</si>
  <si>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</si>
  <si>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</si>
  <si>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</si>
  <si>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</si>
  <si>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</si>
  <si>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</si>
  <si>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</si>
  <si>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</si>
  <si>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</si>
  <si>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</si>
  <si>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</si>
  <si>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</si>
  <si>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</si>
  <si>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</si>
  <si>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</si>
  <si>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</si>
  <si>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</si>
  <si>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</si>
  <si>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</si>
  <si>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</si>
  <si>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</si>
  <si>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</si>
  <si>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</si>
  <si>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</si>
  <si>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</si>
  <si>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</si>
  <si>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</si>
  <si>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</si>
  <si>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</si>
  <si>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</si>
  <si>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</si>
  <si>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</si>
  <si>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</si>
  <si>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</si>
  <si>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</si>
  <si>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</si>
  <si>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</si>
  <si>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</si>
  <si>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</si>
  <si>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</si>
  <si>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</si>
  <si>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</si>
  <si>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</si>
  <si>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</si>
  <si>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</si>
  <si>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</si>
  <si>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</si>
  <si>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</si>
  <si>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</si>
  <si>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</si>
  <si>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</si>
  <si>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</si>
  <si>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</si>
  <si>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</si>
  <si>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</si>
  <si>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</si>
  <si>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</si>
  <si>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</si>
  <si>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</si>
  <si>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</si>
  <si>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</si>
  <si>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</si>
  <si>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</si>
  <si>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</si>
  <si>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</si>
  <si>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</si>
  <si>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</si>
  <si>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</si>
  <si>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</si>
  <si>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</si>
  <si>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</si>
  <si>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</si>
  <si>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</si>
  <si>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</si>
  <si>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</si>
  <si>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</si>
  <si>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</si>
  <si>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</si>
  <si>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</si>
  <si>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</si>
  <si>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</si>
  <si>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</si>
  <si>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</si>
  <si>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</si>
  <si>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</si>
  <si>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</si>
  <si>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</si>
  <si>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</si>
  <si>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</si>
  <si>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</si>
  <si>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</si>
  <si>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</si>
  <si>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</si>
  <si>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</si>
  <si>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</si>
  <si>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</si>
  <si>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</si>
  <si>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</si>
  <si>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</si>
  <si>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</si>
  <si>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</si>
  <si>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</si>
  <si>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</si>
  <si>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</si>
  <si>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</si>
  <si>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</si>
  <si>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</si>
  <si>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</si>
  <si>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</si>
  <si>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</si>
  <si>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</si>
  <si>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</si>
  <si>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</si>
  <si>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</si>
  <si>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</si>
  <si>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</si>
  <si>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</si>
  <si>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</si>
  <si>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</si>
  <si>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</si>
  <si>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</si>
  <si>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</si>
  <si>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</si>
  <si>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</si>
  <si>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</si>
  <si>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</si>
  <si>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</si>
  <si>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</si>
  <si>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</si>
  <si>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</si>
  <si>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</si>
  <si>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</si>
  <si>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</si>
  <si>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</si>
  <si>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</si>
  <si>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</si>
  <si>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</si>
  <si>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</si>
  <si>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</si>
  <si>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</si>
  <si>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</si>
  <si>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</si>
  <si>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</si>
  <si>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</si>
  <si>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</si>
  <si>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</si>
  <si>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</si>
  <si>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</si>
  <si>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</si>
  <si>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</si>
  <si>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</si>
  <si>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</si>
  <si>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</si>
  <si>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</si>
  <si>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</si>
  <si>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</si>
  <si>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</si>
  <si>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</si>
  <si>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</si>
  <si>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</si>
  <si>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</si>
  <si>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</si>
  <si>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</si>
  <si>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</si>
  <si>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</si>
  <si>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</si>
  <si>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</si>
  <si>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</si>
  <si>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</si>
  <si>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</si>
  <si>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</si>
  <si>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</si>
  <si>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</si>
  <si>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</si>
  <si>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</si>
  <si>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</si>
  <si>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</si>
  <si>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</si>
  <si>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</si>
  <si>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</si>
  <si>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</si>
  <si>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</si>
  <si>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</si>
  <si>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</si>
  <si>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</si>
  <si>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</si>
  <si>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</si>
  <si>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</si>
  <si>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</si>
  <si>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</si>
  <si>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</si>
  <si>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</si>
  <si>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</si>
  <si>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</si>
  <si>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</si>
  <si>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</si>
  <si>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</si>
  <si>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</si>
  <si>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</si>
  <si>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</si>
  <si>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</si>
  <si>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</si>
  <si>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</si>
  <si>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</si>
  <si>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</si>
  <si>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</si>
  <si>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</si>
  <si>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</si>
  <si>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</si>
  <si>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</si>
  <si>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</si>
  <si>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</si>
  <si>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</si>
  <si>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</si>
  <si>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</si>
  <si>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</si>
  <si>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</si>
  <si>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</si>
  <si>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</si>
  <si>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</si>
  <si>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</si>
  <si>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</si>
  <si>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</si>
  <si>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</si>
  <si>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</si>
  <si>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</si>
  <si>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</si>
  <si>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</si>
  <si>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</si>
  <si>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</si>
  <si>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</si>
  <si>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</si>
  <si>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</si>
  <si>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</si>
  <si>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</si>
  <si>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</si>
  <si>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</si>
  <si>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</si>
  <si>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</si>
  <si>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</si>
  <si>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</si>
  <si>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</si>
  <si>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</si>
  <si>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</si>
  <si>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</si>
  <si>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</si>
  <si>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</si>
  <si>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</si>
  <si>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</si>
  <si>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</si>
  <si>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</si>
  <si>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</si>
  <si>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</si>
  <si>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</si>
  <si>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</si>
  <si>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</si>
  <si>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</si>
  <si>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</si>
  <si>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</si>
  <si>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</si>
  <si>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</si>
  <si>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</si>
  <si>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</si>
  <si>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</si>
  <si>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</si>
  <si>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</si>
  <si>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</si>
  <si>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</si>
  <si>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</si>
  <si>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</si>
  <si>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</si>
  <si>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</si>
  <si>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</si>
  <si>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</si>
  <si>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</si>
  <si>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</si>
  <si>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</si>
  <si>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</si>
  <si>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</si>
  <si>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</si>
  <si>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</si>
  <si>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</si>
  <si>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</si>
  <si>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</si>
  <si>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</si>
  <si>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</si>
  <si>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</si>
  <si>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</si>
  <si>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</si>
  <si>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</si>
  <si>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</si>
  <si>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</si>
  <si>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</si>
  <si>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</si>
  <si>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</si>
  <si>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</si>
  <si>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</si>
  <si>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</si>
  <si>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</si>
  <si>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</si>
  <si>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</si>
  <si>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</si>
  <si>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</si>
  <si>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</si>
  <si>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</si>
  <si>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</si>
  <si>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</si>
  <si>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</si>
  <si>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</si>
  <si>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</si>
  <si>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</si>
  <si>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</si>
  <si>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</si>
  <si>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</si>
  <si>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</si>
  <si>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</si>
  <si>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</si>
  <si>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</si>
  <si>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</si>
  <si>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</si>
  <si>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</si>
  <si>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</si>
  <si>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</si>
  <si>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</si>
  <si>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</si>
  <si>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</si>
  <si>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</si>
  <si>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</si>
  <si>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</si>
  <si>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</si>
  <si>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</si>
  <si>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</si>
  <si>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</si>
  <si>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</si>
  <si>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</si>
  <si>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</si>
  <si>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</si>
  <si>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</si>
  <si>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</si>
  <si>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</si>
  <si>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</si>
  <si>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</si>
  <si>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</si>
  <si>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</si>
  <si>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</si>
  <si>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</si>
  <si>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</si>
  <si>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</si>
  <si>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</si>
  <si>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</si>
  <si>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</si>
  <si>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</si>
  <si>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</si>
  <si>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</si>
  <si>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</si>
  <si>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</si>
  <si>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</si>
  <si>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</si>
  <si>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</si>
  <si>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</si>
  <si>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</si>
  <si>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</si>
  <si>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</si>
  <si>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</si>
  <si>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</si>
  <si>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</si>
  <si>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</si>
  <si>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</si>
  <si>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</si>
  <si>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</si>
  <si>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</si>
  <si>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</si>
  <si>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</si>
  <si>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</si>
  <si>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</si>
  <si>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</si>
  <si>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</si>
  <si>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</si>
  <si>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</si>
  <si>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</si>
  <si>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</si>
  <si>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</si>
  <si>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</si>
  <si>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</si>
  <si>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</si>
  <si>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</si>
  <si>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</si>
  <si>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</si>
  <si>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</si>
  <si>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</si>
  <si>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</si>
  <si>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</si>
  <si>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</si>
  <si>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</si>
  <si>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</si>
  <si>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</si>
  <si>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</si>
  <si>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</si>
  <si>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</si>
  <si>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</si>
  <si>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</si>
  <si>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</si>
  <si>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</si>
  <si>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</si>
  <si>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</si>
  <si>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</si>
  <si>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</si>
  <si>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</si>
  <si>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</si>
  <si>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</si>
  <si>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</si>
  <si>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</si>
  <si>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</si>
  <si>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</si>
  <si>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</si>
  <si>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</si>
  <si>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</si>
  <si>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</si>
  <si>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</si>
  <si>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</si>
  <si>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</si>
  <si>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</si>
  <si>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</si>
  <si>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</si>
  <si>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</si>
  <si>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</si>
  <si>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</si>
  <si>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</si>
  <si>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</si>
  <si>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</si>
  <si>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</si>
  <si>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</si>
  <si>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</si>
  <si>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</si>
  <si>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</si>
  <si>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</si>
  <si>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</si>
  <si>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</si>
  <si>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</si>
  <si>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</si>
  <si>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</si>
  <si>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</si>
  <si>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</si>
  <si>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</si>
  <si>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</si>
  <si>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</si>
  <si>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</si>
  <si>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</si>
  <si>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</si>
  <si>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</si>
  <si>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</si>
  <si>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</si>
  <si>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</si>
  <si>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</si>
  <si>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</si>
  <si>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</si>
  <si>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</si>
  <si>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</si>
  <si>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</si>
  <si>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</si>
  <si>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</si>
  <si>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</si>
  <si>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</si>
  <si>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</si>
  <si>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</si>
  <si>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</si>
  <si>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</si>
  <si>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</si>
  <si>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</si>
  <si>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</si>
  <si>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</si>
  <si>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</si>
  <si>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</si>
  <si>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</si>
  <si>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</si>
  <si>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</si>
  <si>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</si>
  <si>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</si>
  <si>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</si>
  <si>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</si>
  <si>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</si>
  <si>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</si>
  <si>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</si>
  <si>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</si>
  <si>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</si>
  <si>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</si>
  <si>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</si>
  <si>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</si>
  <si>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</si>
  <si>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</si>
  <si>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</si>
  <si>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</si>
  <si>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</si>
  <si>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</si>
  <si>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</si>
  <si>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</si>
  <si>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</si>
  <si>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</si>
  <si>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</si>
  <si>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</si>
  <si>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</si>
  <si>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</si>
  <si>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</si>
  <si>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</si>
  <si>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</si>
  <si>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</si>
  <si>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</si>
  <si>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</si>
  <si>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</si>
  <si>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</si>
  <si>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</si>
  <si>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</si>
  <si>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</si>
  <si>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</si>
  <si>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</si>
  <si>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</si>
  <si>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</si>
  <si>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</si>
  <si>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</si>
  <si>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</si>
  <si>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</si>
  <si>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</si>
  <si>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</si>
  <si>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</si>
  <si>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</si>
  <si>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</si>
  <si>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</si>
  <si>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</si>
  <si>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</si>
  <si>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</si>
  <si>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</si>
  <si>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</si>
  <si>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</si>
  <si>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</si>
  <si>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</si>
  <si>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</si>
  <si>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</si>
  <si>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</si>
  <si>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</si>
  <si>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</si>
  <si>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</si>
  <si>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</si>
  <si>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</si>
  <si>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</si>
  <si>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</si>
  <si>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</si>
  <si>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</si>
  <si>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</si>
  <si>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</si>
  <si>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</si>
  <si>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</si>
  <si>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</si>
  <si>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</si>
  <si>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</si>
  <si>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</si>
  <si>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</si>
  <si>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</si>
  <si>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</si>
  <si>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</si>
  <si>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</si>
  <si>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</si>
  <si>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</si>
  <si>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</si>
  <si>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</si>
  <si>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</si>
  <si>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</si>
  <si>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</si>
  <si>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</si>
  <si>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</si>
  <si>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</si>
  <si>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</si>
  <si>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</si>
  <si>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</si>
  <si>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</si>
  <si>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</si>
  <si>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</si>
  <si>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</si>
  <si>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</si>
  <si>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</si>
  <si>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</si>
  <si>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</si>
  <si>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</si>
  <si>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</si>
  <si>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</si>
  <si>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</si>
  <si>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</si>
  <si>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</si>
  <si>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</si>
  <si>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</si>
  <si>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</si>
  <si>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</si>
  <si>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</si>
  <si>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</si>
  <si>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</si>
  <si>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</si>
  <si>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</si>
  <si>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</si>
  <si>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</si>
  <si>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</si>
  <si>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</si>
  <si>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</si>
  <si>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</si>
  <si>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</si>
  <si>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</si>
  <si>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</si>
  <si>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</si>
  <si>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</si>
  <si>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</si>
  <si>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</si>
  <si>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</si>
  <si>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</si>
  <si>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</si>
  <si>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</si>
  <si>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</si>
  <si>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</si>
  <si>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</si>
  <si>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</si>
  <si>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</si>
  <si>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</si>
  <si>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</si>
  <si>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</si>
  <si>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</si>
  <si>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</si>
  <si>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</si>
  <si>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</si>
  <si>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</si>
  <si>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</si>
  <si>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</si>
  <si>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</si>
  <si>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</si>
  <si>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</si>
  <si>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</si>
  <si>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</si>
  <si>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</si>
  <si>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</si>
  <si>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</si>
  <si>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</si>
  <si>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</si>
  <si>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</si>
  <si>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</si>
  <si>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</si>
  <si>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</si>
  <si>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</si>
  <si>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</si>
  <si>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</si>
  <si>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</si>
  <si>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</si>
  <si>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</si>
  <si>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</si>
  <si>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</si>
  <si>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</si>
  <si>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</si>
  <si>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</si>
  <si>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</si>
  <si>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</si>
  <si>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</si>
  <si>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</si>
  <si>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</si>
  <si>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</si>
  <si>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</si>
  <si>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</si>
  <si>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</si>
  <si>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</si>
  <si>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</si>
  <si>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</si>
  <si>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</si>
  <si>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</si>
  <si>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</si>
  <si>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</si>
  <si>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</si>
  <si>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</si>
  <si>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</si>
  <si>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</si>
  <si>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</si>
  <si>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</si>
  <si>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</si>
  <si>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</si>
  <si>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</si>
  <si>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</si>
  <si>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</si>
  <si>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</si>
  <si>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</si>
  <si>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</si>
  <si>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</si>
  <si>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</si>
  <si>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</si>
  <si>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</si>
  <si>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</si>
  <si>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</si>
  <si>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</si>
  <si>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</si>
  <si>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</si>
  <si>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</si>
  <si>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</si>
  <si>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</si>
  <si>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</si>
  <si>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</si>
  <si>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</si>
  <si>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</si>
  <si>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</si>
  <si>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</si>
  <si>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</si>
  <si>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</si>
  <si>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</si>
  <si>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</si>
  <si>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</si>
  <si>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</si>
  <si>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</si>
  <si>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</si>
  <si>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</si>
  <si>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</si>
  <si>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</si>
  <si>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</si>
  <si>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</si>
  <si>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</si>
  <si>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</si>
  <si>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</si>
  <si>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</si>
  <si>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</si>
  <si>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</si>
  <si>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</si>
  <si>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</si>
  <si>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</si>
  <si>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</si>
  <si>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</si>
  <si>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</si>
  <si>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</si>
  <si>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</si>
  <si>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</si>
  <si>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</si>
  <si>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</si>
  <si>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</si>
  <si>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</si>
  <si>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</si>
  <si>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</si>
  <si>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</si>
  <si>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</si>
  <si>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</si>
  <si>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</si>
  <si>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</si>
  <si>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</si>
  <si>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</si>
  <si>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</si>
  <si>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</si>
  <si>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</si>
  <si>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</si>
  <si>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</si>
  <si>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</si>
  <si>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</si>
  <si>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</si>
  <si>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</si>
  <si>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</si>
  <si>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</si>
  <si>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</si>
  <si>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</si>
  <si>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</si>
  <si>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</si>
  <si>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</si>
  <si>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</si>
  <si>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</si>
  <si>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</si>
  <si>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</si>
  <si>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</si>
  <si>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</si>
  <si>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</si>
  <si>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</si>
  <si>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</si>
  <si>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</si>
  <si>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</si>
  <si>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</si>
  <si>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</si>
  <si>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</si>
  <si>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</si>
  <si>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</si>
  <si>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</si>
  <si>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</si>
  <si>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</si>
  <si>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</si>
  <si>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</si>
  <si>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</si>
  <si>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</si>
  <si>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</si>
  <si>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</si>
  <si>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</si>
  <si>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</si>
  <si>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</si>
  <si>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</si>
  <si>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</si>
  <si>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</si>
  <si>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</si>
  <si>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</si>
  <si>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</si>
  <si>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</si>
  <si>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</si>
  <si>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</si>
  <si>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</si>
  <si>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</si>
  <si>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</si>
  <si>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</si>
  <si>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</si>
  <si>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</si>
  <si>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</si>
  <si>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</si>
  <si>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</si>
  <si>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</si>
  <si>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</si>
  <si>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</si>
  <si>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</si>
  <si>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</si>
  <si>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</si>
  <si>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</si>
  <si>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</si>
  <si>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</si>
  <si>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</si>
  <si>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</si>
  <si>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</si>
  <si>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</si>
  <si>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</si>
  <si>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</si>
  <si>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</si>
  <si>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</si>
  <si>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</si>
  <si>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</si>
  <si>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</si>
  <si>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</si>
  <si>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</si>
  <si>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</si>
  <si>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</si>
  <si>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</si>
  <si>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</si>
  <si>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</si>
  <si>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</si>
  <si>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</si>
  <si>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</si>
  <si>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</si>
  <si>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</si>
  <si>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</si>
  <si>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</si>
  <si>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</si>
  <si>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</si>
  <si>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CONTRATO DE APORTE No. 091</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</si>
  <si>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</si>
  <si>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PRESTAR EL SERVICIO DE ATENCIÓN, EDUCACIÓN INICIAL, Y CUIDADO A NIÑOS Y NIÑAS MENORES DE 5 AÑOS O HASTASU INGRESO AL GRADO DE TRANSICIÓN, Y A MUJERES GESTANTES Y MADRES EN PERIODO DE LACTANCIA CON EL FIN DE PROMOVER EL DESARROLLO INTEGRAL DE LA PRIMERA INFANCIA CON CALIDAD, DE CONFORMIDAD CON LOS LINEAMIENTOS, EL MANUAL OPERATIVO, LAS DIRECTRICES, PARÁMETROS Y ESTANDARES ESTABLECIDOS POR EL ICBF EN EL MARCO DE LA ESTRATEGIA DE ATENCIÓN INTEGRAL "DE CERO A SIEMPRE".</t>
  </si>
  <si>
    <t>CONTRATO DE APORTE No. 25-18-2016-213</t>
  </si>
  <si>
    <t>CONTRATO DE APORTE No. 25-18-2016-214</t>
  </si>
  <si>
    <t>PRESTAR EL SERVICIO DE ATENCIÓN, EDUCACIÓN INICIAL Y CUIDADO A NIÑOS Y NIÑAS MENORES DE 5 AÑOS,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</si>
  <si>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CONTRATO DE APORTE No. 159</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</si>
  <si>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</si>
  <si>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CONTRATO DE APORTE No. 303</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</si>
  <si>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</si>
  <si>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EL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</si>
  <si>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CONTRATO DE APORTE No. 234</t>
  </si>
  <si>
    <t>CONTRATO DE APORTE No. 344</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</si>
  <si>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HOGAR INFANTIL DEL MUNICIPIO DE PIVIJAY. </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</si>
  <si>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EN EL SERVICIO DESARROLLO INFANTIL EN MEDIO FAMILIAR EN EL MUNICIPIO DE PLATO.</t>
  </si>
  <si>
    <t>CONTRATO DE APORTE No. 474</t>
  </si>
  <si>
    <t>CONTRATO DE APORTE No. 117</t>
  </si>
  <si>
    <t>CONTRATO DE APORTE No. 092</t>
  </si>
  <si>
    <t>CONTRATO DE APORTE No. 117 DEL 5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CDI EN EL MUNICIPIO DE FUNDACIÓN - MAGDALENA</t>
  </si>
  <si>
    <t>CONTRATO DE APORTE No. 129</t>
  </si>
  <si>
    <t>CONTRATO DE APORTE No. 129 DEL 11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HI EN EL MUNICIPIO DE PIVIJAY - MAGDALENA</t>
  </si>
  <si>
    <t>CONTRATO DE APORTE No. 114</t>
  </si>
  <si>
    <t>PRESTAR EL SERVICIO DE ATENCIÓN INTEGRAL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</si>
  <si>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CONTRATO DE APORTE No. 218</t>
  </si>
  <si>
    <t>Prestar los servicios de educación inicial en el marco de la atención integral en desarrollo infantil en Centros de Desarrollo Infantil - CDI y Hogares Infantiles – Institucional Integral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en el municipio de Pivijay.</t>
  </si>
  <si>
    <t>CONTRATO DE APORTE No. 308</t>
  </si>
  <si>
    <t>ATENDER A LA PRIMERA INFANCIA EN EL MARCO DE LA ESTRATEGIA " DE CERO A SIEMPRE DE CONFORMIDAD CON LA CON LA DIRECTRICES, LINEAMIENTOS Y PARAMETROS ESTABLECIDOS POR EL ICBF, ASI COMO REGULAR LAS RELACIONES ENTRE LAS PARTES DERIVADAS DE LAS ENTREGA DE APORTES DEL ICBF A EL CONTRATISTA, PARA ESTE ASUMA CON SU PERSONAL Y BAJO SU EXCLUSIVA RESPONSABILIDAD DICHA ATENCION.</t>
  </si>
  <si>
    <t>CONTRATO DE APORTE No. 306</t>
  </si>
  <si>
    <t>CONTRATO DE APORTE No. 285</t>
  </si>
  <si>
    <t xml:space="preserve">BRINDAR ATENCIÓN INTEGRAL A LA PRIMERA INFANCIA A TRAVES DE LA MODALIDAD FAMILIAR EN EL MARCO DE LA ESTRATEGIA "DE CERO A SIEMPRE", EN EL DEPARTAMENTO DEL MAGDALENA EN LOS MUNICIPIOS DE PIVIJAY, EL PIÑON Y CERRO DE SAN ANTONIO, DEL CENTRO ZONA EL RIO, Y MUNICIPIO DE PLATO DEL CENTRO ZONAL PLATO. </t>
  </si>
  <si>
    <t>CONTRATO DE APORTE No. 243</t>
  </si>
  <si>
    <t>SELECCIONAR A LAS ENTIDADES CONTRATISTAS PARA ADMINISTRAR LA PRESTACION DEL SERVICIO EN EL HOGAR INFANTIL PIVIJAY,  A TRAVES DEL CUAL SE PROPICIRÁ EL DESARROLLO PSICOSOCIAL, FÍSICO Y MORAL DE OS NIÑOSY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</si>
  <si>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CONTRATO DE APORTE No. 213</t>
  </si>
  <si>
    <t>BRINDAR ATENCION INTEGRAL A LA PRIMERA INFANCIA EN LOS CENTROS DE DESARROLLO INFANTIL TEMPRANO, EN EL MARCO DE LA ESTRATEGIA "DE CERO A SIEMPRE" EN EL DEPARTAMENTO DEL MAGDALENA, MUNICIPIO DE PIVIJAY</t>
  </si>
  <si>
    <t>CONTRATO DE APORTE No. 192</t>
  </si>
  <si>
    <t>ADMINISTRAR LA PRESTACIÓN DEL SERVICIO EN HCB A TRAVÉS DE LOS CUALES SE BRINDARÁ ATENCIÓN A LA PRIMERA INFANCIA, NIÑOS Y NIÑAS MENORES DE CINCO (5) AÑOS, DE FAMILIAS EN SITUACIÓN DE VULNERABILIDAD ECONÓMICA, SOCIAL, CULTURAL, NUTRICIONAL Y PSICOAFECTIVA, EN LAS SIGUIENTES FORMAS DE ATENCIÓN: FAMILIARES, MULTIPLES TIEMPO COMPLETO.</t>
  </si>
  <si>
    <t>CONTRATO DE APORTE No. 53</t>
  </si>
  <si>
    <t>BRINDAR ATENCION A LA PRIMERA INFANCIOA, NIÑOS Y NIÑAS MENORES DE CINCO (5) AÑOS, DE FAMILIAS EN SITUACIÓN CON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 Y NIÑAS MENORES DE DOS (2) AÑOS QUE SE ENCUENTRAN EN VULNERABILIDAD PSICOAFECTIVA, NUTRICIONAL, ECONÓMICA Y SOCIAL.</t>
  </si>
  <si>
    <t>CONTRATO DE APORTE No. 20</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</si>
  <si>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</si>
  <si>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ALBA INÉS ZAPATA GÁLVEZ</t>
  </si>
  <si>
    <t>Contrato de Aporte No. ICBF-CA-139-2020-MAG</t>
  </si>
  <si>
    <t>Cra 22A 87 50 Int 2</t>
  </si>
  <si>
    <t>571 6106166</t>
  </si>
  <si>
    <t xml:space="preserve">Cra 22A 87 50 </t>
  </si>
  <si>
    <t>corporacion@juntosconstruyendofuturo.org</t>
  </si>
  <si>
    <t>2021-73-10001824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</si>
</sst>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71"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7" zoomScale="90" zoomScaleNormal="125" zoomScaleSheetLayoutView="40" zoomScalePageLayoutView="40" workbookViewId="0">
      <selection activeCell="K21" sqref="K21"/>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2653</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5" t="s">
        <v>2722</v>
      </c>
      <c r="D15" s="35"/>
      <c r="E15" s="35"/>
      <c r="F15" s="5"/>
      <c r="G15" s="32" t="s">
        <v>1168</v>
      </c>
      <c r="H15" s="103" t="s">
        <v>986</v>
      </c>
      <c r="I15" s="32" t="s">
        <v>2624</v>
      </c>
      <c r="J15" s="108" t="s">
        <v>2626</v>
      </c>
      <c r="L15" s="209" t="s">
        <v>8</v>
      </c>
      <c r="M15" s="209"/>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
      <c r="A20" s="9"/>
      <c r="B20" s="109">
        <v>830144521</v>
      </c>
      <c r="C20" s="5"/>
      <c r="D20" s="73"/>
      <c r="E20" s="5"/>
      <c r="F20" s="5"/>
      <c r="G20" s="5"/>
      <c r="H20" s="186"/>
      <c r="I20" s="148" t="s">
        <v>986</v>
      </c>
      <c r="J20" s="149" t="s">
        <v>1010</v>
      </c>
      <c r="K20" s="150">
        <v>681036881</v>
      </c>
      <c r="L20" s="151">
        <v>44242</v>
      </c>
      <c r="M20" s="151">
        <v>44561</v>
      </c>
      <c r="N20" s="134">
        <f>+(M20-L20)/30</f>
        <v>10.633333333333333</v>
      </c>
      <c r="O20" s="137"/>
      <c r="U20" s="133"/>
      <c r="V20" s="105">
        <f ca="1">NOW()</f>
        <v>44194.584568055558</v>
      </c>
      <c r="W20" s="105">
        <f ca="1">NOW()</f>
        <v>44194.584568055558</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8"/>
      <c r="I37" s="129"/>
      <c r="J37" s="129"/>
      <c r="K37" s="129"/>
      <c r="L37" s="129"/>
      <c r="M37" s="129"/>
      <c r="N37" s="129"/>
      <c r="O37" s="130"/>
    </row>
    <row r="38" spans="1:16" ht="21" customHeight="1" x14ac:dyDescent="0.2">
      <c r="A38" s="9"/>
      <c r="B38" s="178" t="str">
        <f>VLOOKUP(B20,EAS!A2:B1439,2,0)</f>
        <v>CORPORACIÓN JUNTOS CONSTRUYENDO FUTURO</v>
      </c>
      <c r="C38" s="178"/>
      <c r="D38" s="178"/>
      <c r="E38" s="178"/>
      <c r="F38" s="178"/>
      <c r="G38" s="5"/>
      <c r="H38" s="131"/>
      <c r="I38" s="190" t="s">
        <v>7</v>
      </c>
      <c r="J38" s="190"/>
      <c r="K38" s="190"/>
      <c r="L38" s="190"/>
      <c r="M38" s="190"/>
      <c r="N38" s="190"/>
      <c r="O38" s="132"/>
    </row>
    <row r="39" spans="1:16" ht="43" customHeight="1" thickBot="1" x14ac:dyDescent="0.25">
      <c r="A39" s="10"/>
      <c r="B39" s="11"/>
      <c r="C39" s="11"/>
      <c r="D39" s="11"/>
      <c r="E39" s="11"/>
      <c r="F39" s="11"/>
      <c r="G39" s="11"/>
      <c r="H39" s="10"/>
      <c r="I39" s="222"/>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2654</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2664</v>
      </c>
      <c r="C48" s="112" t="s">
        <v>31</v>
      </c>
      <c r="D48" s="110" t="s">
        <v>2676</v>
      </c>
      <c r="E48" s="144">
        <v>43484</v>
      </c>
      <c r="F48" s="144">
        <v>43822</v>
      </c>
      <c r="G48" s="159">
        <f>IF(AND(E48&lt;&gt;"",F48&lt;&gt;""),((F48-E48)/30),"")</f>
        <v>11.266666666666667</v>
      </c>
      <c r="H48" s="114" t="s">
        <v>2677</v>
      </c>
      <c r="I48" s="113" t="s">
        <v>711</v>
      </c>
      <c r="J48" s="113" t="s">
        <v>728</v>
      </c>
      <c r="K48" s="116">
        <v>441040929</v>
      </c>
      <c r="L48" s="115" t="s">
        <v>1148</v>
      </c>
      <c r="M48" s="117">
        <v>1</v>
      </c>
      <c r="N48" s="115" t="s">
        <v>27</v>
      </c>
      <c r="O48" s="115" t="s">
        <v>1148</v>
      </c>
      <c r="P48" s="78"/>
    </row>
    <row r="49" spans="1:16" s="6" customFormat="1" ht="24.75" customHeight="1" x14ac:dyDescent="0.2">
      <c r="A49" s="142">
        <v>2</v>
      </c>
      <c r="B49" s="121" t="s">
        <v>2664</v>
      </c>
      <c r="C49" s="123" t="s">
        <v>31</v>
      </c>
      <c r="D49" s="120" t="s">
        <v>2684</v>
      </c>
      <c r="E49" s="144">
        <v>43036</v>
      </c>
      <c r="F49" s="144">
        <v>43404</v>
      </c>
      <c r="G49" s="159">
        <f t="shared" ref="G49:G50" si="2">IF(AND(E49&lt;&gt;"",F49&lt;&gt;""),((F49-E49)/30),"")</f>
        <v>12.266666666666667</v>
      </c>
      <c r="H49" s="121" t="s">
        <v>2685</v>
      </c>
      <c r="I49" s="120" t="s">
        <v>711</v>
      </c>
      <c r="J49" s="120" t="s">
        <v>728</v>
      </c>
      <c r="K49" s="122">
        <v>497740528</v>
      </c>
      <c r="L49" s="123" t="s">
        <v>1148</v>
      </c>
      <c r="M49" s="117">
        <v>1</v>
      </c>
      <c r="N49" s="123" t="s">
        <v>27</v>
      </c>
      <c r="O49" s="115" t="s">
        <v>26</v>
      </c>
      <c r="P49" s="78"/>
    </row>
    <row r="50" spans="1:16" s="6" customFormat="1" ht="24.75" customHeight="1" x14ac:dyDescent="0.2">
      <c r="A50" s="142">
        <v>3</v>
      </c>
      <c r="B50" s="121" t="s">
        <v>2664</v>
      </c>
      <c r="C50" s="123" t="s">
        <v>31</v>
      </c>
      <c r="D50" s="120" t="s">
        <v>2687</v>
      </c>
      <c r="E50" s="144">
        <v>43403</v>
      </c>
      <c r="F50" s="144">
        <v>43448</v>
      </c>
      <c r="G50" s="159">
        <f t="shared" si="2"/>
        <v>1.5</v>
      </c>
      <c r="H50" s="121" t="s">
        <v>2686</v>
      </c>
      <c r="I50" s="120" t="s">
        <v>711</v>
      </c>
      <c r="J50" s="120" t="s">
        <v>728</v>
      </c>
      <c r="K50" s="122">
        <v>40417643</v>
      </c>
      <c r="L50" s="123" t="s">
        <v>1148</v>
      </c>
      <c r="M50" s="117">
        <v>1</v>
      </c>
      <c r="N50" s="123" t="s">
        <v>27</v>
      </c>
      <c r="O50" s="115" t="s">
        <v>26</v>
      </c>
      <c r="P50" s="78"/>
    </row>
    <row r="51" spans="1:16" s="6" customFormat="1" ht="24.75" customHeight="1" outlineLevel="1" x14ac:dyDescent="0.2">
      <c r="A51" s="142">
        <v>4</v>
      </c>
      <c r="B51" s="121" t="s">
        <v>2664</v>
      </c>
      <c r="C51" s="123" t="s">
        <v>31</v>
      </c>
      <c r="D51" s="120" t="s">
        <v>2688</v>
      </c>
      <c r="E51" s="144">
        <v>42662</v>
      </c>
      <c r="F51" s="144">
        <v>43039</v>
      </c>
      <c r="G51" s="159">
        <f t="shared" ref="G51:G107" si="3">IF(AND(E51&lt;&gt;"",F51&lt;&gt;""),((F51-E51)/30),"")</f>
        <v>12.566666666666666</v>
      </c>
      <c r="H51" s="121" t="s">
        <v>2689</v>
      </c>
      <c r="I51" s="120" t="s">
        <v>711</v>
      </c>
      <c r="J51" s="120" t="s">
        <v>728</v>
      </c>
      <c r="K51" s="122">
        <v>461250854</v>
      </c>
      <c r="L51" s="123" t="s">
        <v>1148</v>
      </c>
      <c r="M51" s="117">
        <v>1</v>
      </c>
      <c r="N51" s="123" t="s">
        <v>27</v>
      </c>
      <c r="O51" s="115" t="s">
        <v>26</v>
      </c>
      <c r="P51" s="78"/>
    </row>
    <row r="52" spans="1:16" s="7" customFormat="1" ht="24.75" customHeight="1" outlineLevel="1" x14ac:dyDescent="0.2">
      <c r="A52" s="143">
        <v>5</v>
      </c>
      <c r="B52" s="121" t="s">
        <v>2664</v>
      </c>
      <c r="C52" s="123" t="s">
        <v>31</v>
      </c>
      <c r="D52" s="120" t="s">
        <v>2691</v>
      </c>
      <c r="E52" s="144">
        <v>42720</v>
      </c>
      <c r="F52" s="144">
        <v>43084</v>
      </c>
      <c r="G52" s="159">
        <f t="shared" si="3"/>
        <v>12.133333333333333</v>
      </c>
      <c r="H52" s="121" t="s">
        <v>2690</v>
      </c>
      <c r="I52" s="120" t="s">
        <v>711</v>
      </c>
      <c r="J52" s="120" t="s">
        <v>729</v>
      </c>
      <c r="K52" s="122">
        <v>711865351</v>
      </c>
      <c r="L52" s="123" t="s">
        <v>1148</v>
      </c>
      <c r="M52" s="117">
        <v>1</v>
      </c>
      <c r="N52" s="123" t="s">
        <v>27</v>
      </c>
      <c r="O52" s="115" t="s">
        <v>26</v>
      </c>
      <c r="P52" s="79"/>
    </row>
    <row r="53" spans="1:16" s="7" customFormat="1" ht="24.75" customHeight="1" outlineLevel="1" x14ac:dyDescent="0.2">
      <c r="A53" s="143">
        <v>6</v>
      </c>
      <c r="B53" s="121" t="s">
        <v>2664</v>
      </c>
      <c r="C53" s="123" t="s">
        <v>31</v>
      </c>
      <c r="D53" s="120" t="s">
        <v>2679</v>
      </c>
      <c r="E53" s="176">
        <v>42397</v>
      </c>
      <c r="F53" s="176">
        <v>42674</v>
      </c>
      <c r="G53" s="159">
        <f t="shared" si="3"/>
        <v>9.2333333333333325</v>
      </c>
      <c r="H53" s="121" t="s">
        <v>2678</v>
      </c>
      <c r="I53" s="120" t="s">
        <v>516</v>
      </c>
      <c r="J53" s="120" t="s">
        <v>437</v>
      </c>
      <c r="K53" s="122">
        <v>1952421256</v>
      </c>
      <c r="L53" s="123" t="s">
        <v>1148</v>
      </c>
      <c r="M53" s="117">
        <v>1</v>
      </c>
      <c r="N53" s="123" t="s">
        <v>27</v>
      </c>
      <c r="O53" s="115" t="s">
        <v>1148</v>
      </c>
      <c r="P53" s="79"/>
    </row>
    <row r="54" spans="1:16" s="7" customFormat="1" ht="24.75" customHeight="1" outlineLevel="1" x14ac:dyDescent="0.2">
      <c r="A54" s="143">
        <v>7</v>
      </c>
      <c r="B54" s="121" t="s">
        <v>2664</v>
      </c>
      <c r="C54" s="123" t="s">
        <v>31</v>
      </c>
      <c r="D54" s="120" t="s">
        <v>2679</v>
      </c>
      <c r="E54" s="176">
        <v>42397</v>
      </c>
      <c r="F54" s="176">
        <v>42674</v>
      </c>
      <c r="G54" s="159">
        <f t="shared" si="3"/>
        <v>9.2333333333333325</v>
      </c>
      <c r="H54" s="121" t="s">
        <v>2678</v>
      </c>
      <c r="I54" s="120" t="s">
        <v>516</v>
      </c>
      <c r="J54" s="120" t="s">
        <v>575</v>
      </c>
      <c r="K54" s="122">
        <v>1952421256</v>
      </c>
      <c r="L54" s="123" t="s">
        <v>1148</v>
      </c>
      <c r="M54" s="117">
        <v>1</v>
      </c>
      <c r="N54" s="123" t="s">
        <v>27</v>
      </c>
      <c r="O54" s="115" t="s">
        <v>1148</v>
      </c>
      <c r="P54" s="79"/>
    </row>
    <row r="55" spans="1:16" s="7" customFormat="1" ht="24.75" customHeight="1" outlineLevel="1" x14ac:dyDescent="0.2">
      <c r="A55" s="143">
        <v>8</v>
      </c>
      <c r="B55" s="121" t="s">
        <v>2664</v>
      </c>
      <c r="C55" s="123" t="s">
        <v>31</v>
      </c>
      <c r="D55" s="120" t="s">
        <v>2679</v>
      </c>
      <c r="E55" s="176">
        <v>42397</v>
      </c>
      <c r="F55" s="176">
        <v>42674</v>
      </c>
      <c r="G55" s="159">
        <f t="shared" si="3"/>
        <v>9.2333333333333325</v>
      </c>
      <c r="H55" s="121" t="s">
        <v>2678</v>
      </c>
      <c r="I55" s="120" t="s">
        <v>516</v>
      </c>
      <c r="J55" s="120" t="s">
        <v>576</v>
      </c>
      <c r="K55" s="122">
        <v>1952421256</v>
      </c>
      <c r="L55" s="123" t="s">
        <v>1148</v>
      </c>
      <c r="M55" s="117">
        <v>1</v>
      </c>
      <c r="N55" s="123" t="s">
        <v>27</v>
      </c>
      <c r="O55" s="115" t="s">
        <v>1148</v>
      </c>
      <c r="P55" s="79"/>
    </row>
    <row r="56" spans="1:16" s="7" customFormat="1" ht="24.75" customHeight="1" outlineLevel="1" x14ac:dyDescent="0.2">
      <c r="A56" s="143">
        <v>9</v>
      </c>
      <c r="B56" s="121" t="s">
        <v>2664</v>
      </c>
      <c r="C56" s="123" t="s">
        <v>31</v>
      </c>
      <c r="D56" s="120" t="s">
        <v>2679</v>
      </c>
      <c r="E56" s="176">
        <v>42397</v>
      </c>
      <c r="F56" s="176">
        <v>42674</v>
      </c>
      <c r="G56" s="159">
        <f t="shared" si="3"/>
        <v>9.2333333333333325</v>
      </c>
      <c r="H56" s="121" t="s">
        <v>2678</v>
      </c>
      <c r="I56" s="120" t="s">
        <v>516</v>
      </c>
      <c r="J56" s="120" t="s">
        <v>619</v>
      </c>
      <c r="K56" s="122">
        <v>1952421256</v>
      </c>
      <c r="L56" s="123" t="s">
        <v>1148</v>
      </c>
      <c r="M56" s="117">
        <v>1</v>
      </c>
      <c r="N56" s="123" t="s">
        <v>27</v>
      </c>
      <c r="O56" s="115" t="s">
        <v>1148</v>
      </c>
      <c r="P56" s="79"/>
    </row>
    <row r="57" spans="1:16" s="7" customFormat="1" ht="24.75" customHeight="1" outlineLevel="1" x14ac:dyDescent="0.2">
      <c r="A57" s="143">
        <v>10</v>
      </c>
      <c r="B57" s="121" t="s">
        <v>2664</v>
      </c>
      <c r="C57" s="123" t="s">
        <v>31</v>
      </c>
      <c r="D57" s="120" t="s">
        <v>2679</v>
      </c>
      <c r="E57" s="176">
        <v>42397</v>
      </c>
      <c r="F57" s="176">
        <v>42674</v>
      </c>
      <c r="G57" s="159">
        <f t="shared" si="3"/>
        <v>9.2333333333333325</v>
      </c>
      <c r="H57" s="121" t="s">
        <v>2678</v>
      </c>
      <c r="I57" s="120" t="s">
        <v>516</v>
      </c>
      <c r="J57" s="120" t="s">
        <v>128</v>
      </c>
      <c r="K57" s="122">
        <v>1952421256</v>
      </c>
      <c r="L57" s="123" t="s">
        <v>1148</v>
      </c>
      <c r="M57" s="117">
        <v>1</v>
      </c>
      <c r="N57" s="123" t="s">
        <v>27</v>
      </c>
      <c r="O57" s="65" t="s">
        <v>1148</v>
      </c>
      <c r="P57" s="79"/>
    </row>
    <row r="58" spans="1:16" s="7" customFormat="1" ht="24.75" customHeight="1" outlineLevel="1" x14ac:dyDescent="0.2">
      <c r="A58" s="143">
        <v>11</v>
      </c>
      <c r="B58" s="121" t="s">
        <v>2664</v>
      </c>
      <c r="C58" s="123" t="s">
        <v>31</v>
      </c>
      <c r="D58" s="120" t="s">
        <v>2679</v>
      </c>
      <c r="E58" s="176">
        <v>42397</v>
      </c>
      <c r="F58" s="176">
        <v>42674</v>
      </c>
      <c r="G58" s="159">
        <f t="shared" si="3"/>
        <v>9.2333333333333325</v>
      </c>
      <c r="H58" s="121" t="s">
        <v>2678</v>
      </c>
      <c r="I58" s="120" t="s">
        <v>516</v>
      </c>
      <c r="J58" s="120" t="s">
        <v>593</v>
      </c>
      <c r="K58" s="122">
        <v>1952421256</v>
      </c>
      <c r="L58" s="123" t="s">
        <v>1148</v>
      </c>
      <c r="M58" s="117">
        <v>1</v>
      </c>
      <c r="N58" s="123" t="s">
        <v>27</v>
      </c>
      <c r="O58" s="65" t="s">
        <v>1148</v>
      </c>
      <c r="P58" s="79"/>
    </row>
    <row r="59" spans="1:16" s="7" customFormat="1" ht="24.75" customHeight="1" outlineLevel="1" x14ac:dyDescent="0.2">
      <c r="A59" s="143">
        <v>12</v>
      </c>
      <c r="B59" s="121" t="s">
        <v>2664</v>
      </c>
      <c r="C59" s="123" t="s">
        <v>31</v>
      </c>
      <c r="D59" s="120" t="s">
        <v>2679</v>
      </c>
      <c r="E59" s="176">
        <v>42397</v>
      </c>
      <c r="F59" s="176">
        <v>42674</v>
      </c>
      <c r="G59" s="159">
        <f t="shared" si="3"/>
        <v>9.2333333333333325</v>
      </c>
      <c r="H59" s="121" t="s">
        <v>2678</v>
      </c>
      <c r="I59" s="120" t="s">
        <v>516</v>
      </c>
      <c r="J59" s="120" t="s">
        <v>623</v>
      </c>
      <c r="K59" s="122">
        <v>1952421256</v>
      </c>
      <c r="L59" s="123" t="s">
        <v>1148</v>
      </c>
      <c r="M59" s="117">
        <v>1</v>
      </c>
      <c r="N59" s="123" t="s">
        <v>27</v>
      </c>
      <c r="O59" s="65" t="s">
        <v>1148</v>
      </c>
      <c r="P59" s="79"/>
    </row>
    <row r="60" spans="1:16" s="7" customFormat="1" ht="24.75" customHeight="1" outlineLevel="1" x14ac:dyDescent="0.2">
      <c r="A60" s="143">
        <v>13</v>
      </c>
      <c r="B60" s="121" t="s">
        <v>2664</v>
      </c>
      <c r="C60" s="123" t="s">
        <v>31</v>
      </c>
      <c r="D60" s="120" t="s">
        <v>2680</v>
      </c>
      <c r="E60" s="176">
        <v>42397</v>
      </c>
      <c r="F60" s="176">
        <v>42674</v>
      </c>
      <c r="G60" s="159">
        <f t="shared" si="3"/>
        <v>9.2333333333333325</v>
      </c>
      <c r="H60" s="121" t="s">
        <v>2678</v>
      </c>
      <c r="I60" s="120" t="s">
        <v>516</v>
      </c>
      <c r="J60" s="120" t="s">
        <v>554</v>
      </c>
      <c r="K60" s="118">
        <v>1720251312</v>
      </c>
      <c r="L60" s="123" t="s">
        <v>1148</v>
      </c>
      <c r="M60" s="117">
        <v>1</v>
      </c>
      <c r="N60" s="123" t="s">
        <v>27</v>
      </c>
      <c r="O60" s="65" t="s">
        <v>1148</v>
      </c>
      <c r="P60" s="79"/>
    </row>
    <row r="61" spans="1:16" s="7" customFormat="1" ht="24.75" customHeight="1" outlineLevel="1" x14ac:dyDescent="0.2">
      <c r="A61" s="143">
        <v>14</v>
      </c>
      <c r="B61" s="121" t="s">
        <v>2664</v>
      </c>
      <c r="C61" s="123" t="s">
        <v>31</v>
      </c>
      <c r="D61" s="120" t="s">
        <v>2680</v>
      </c>
      <c r="E61" s="176">
        <v>42397</v>
      </c>
      <c r="F61" s="176">
        <v>42674</v>
      </c>
      <c r="G61" s="159">
        <f t="shared" si="3"/>
        <v>9.2333333333333325</v>
      </c>
      <c r="H61" s="121" t="s">
        <v>2678</v>
      </c>
      <c r="I61" s="120" t="s">
        <v>516</v>
      </c>
      <c r="J61" s="120" t="s">
        <v>582</v>
      </c>
      <c r="K61" s="118">
        <v>1720251312</v>
      </c>
      <c r="L61" s="123" t="s">
        <v>1148</v>
      </c>
      <c r="M61" s="117">
        <v>1</v>
      </c>
      <c r="N61" s="123" t="s">
        <v>27</v>
      </c>
      <c r="O61" s="65" t="s">
        <v>1148</v>
      </c>
      <c r="P61" s="79"/>
    </row>
    <row r="62" spans="1:16" s="7" customFormat="1" ht="24.75" customHeight="1" outlineLevel="1" x14ac:dyDescent="0.2">
      <c r="A62" s="143">
        <v>15</v>
      </c>
      <c r="B62" s="121" t="s">
        <v>2664</v>
      </c>
      <c r="C62" s="123" t="s">
        <v>31</v>
      </c>
      <c r="D62" s="120" t="s">
        <v>2680</v>
      </c>
      <c r="E62" s="176">
        <v>42397</v>
      </c>
      <c r="F62" s="176">
        <v>42674</v>
      </c>
      <c r="G62" s="159">
        <f t="shared" si="3"/>
        <v>9.2333333333333325</v>
      </c>
      <c r="H62" s="121" t="s">
        <v>2678</v>
      </c>
      <c r="I62" s="120" t="s">
        <v>516</v>
      </c>
      <c r="J62" s="120" t="s">
        <v>566</v>
      </c>
      <c r="K62" s="118">
        <v>1720251312</v>
      </c>
      <c r="L62" s="123" t="s">
        <v>1148</v>
      </c>
      <c r="M62" s="117">
        <v>1</v>
      </c>
      <c r="N62" s="123" t="s">
        <v>27</v>
      </c>
      <c r="O62" s="65" t="s">
        <v>1148</v>
      </c>
      <c r="P62" s="79"/>
    </row>
    <row r="63" spans="1:16" s="7" customFormat="1" ht="24.75" customHeight="1" outlineLevel="1" x14ac:dyDescent="0.2">
      <c r="A63" s="143">
        <v>16</v>
      </c>
      <c r="B63" s="121" t="s">
        <v>2664</v>
      </c>
      <c r="C63" s="123" t="s">
        <v>31</v>
      </c>
      <c r="D63" s="120" t="s">
        <v>2680</v>
      </c>
      <c r="E63" s="176">
        <v>42397</v>
      </c>
      <c r="F63" s="176">
        <v>42674</v>
      </c>
      <c r="G63" s="159">
        <f t="shared" si="3"/>
        <v>9.2333333333333325</v>
      </c>
      <c r="H63" s="121" t="s">
        <v>2678</v>
      </c>
      <c r="I63" s="120" t="s">
        <v>516</v>
      </c>
      <c r="J63" s="120" t="s">
        <v>618</v>
      </c>
      <c r="K63" s="118">
        <v>1720251312</v>
      </c>
      <c r="L63" s="123" t="s">
        <v>1148</v>
      </c>
      <c r="M63" s="117">
        <v>1</v>
      </c>
      <c r="N63" s="123" t="s">
        <v>27</v>
      </c>
      <c r="O63" s="65" t="s">
        <v>1148</v>
      </c>
      <c r="P63" s="79"/>
    </row>
    <row r="64" spans="1:16" s="7" customFormat="1" ht="24.75" customHeight="1" outlineLevel="1" x14ac:dyDescent="0.2">
      <c r="A64" s="143">
        <v>17</v>
      </c>
      <c r="B64" s="121" t="s">
        <v>2664</v>
      </c>
      <c r="C64" s="123" t="s">
        <v>31</v>
      </c>
      <c r="D64" s="120" t="s">
        <v>2680</v>
      </c>
      <c r="E64" s="176">
        <v>42397</v>
      </c>
      <c r="F64" s="176">
        <v>42674</v>
      </c>
      <c r="G64" s="159">
        <f t="shared" si="3"/>
        <v>9.2333333333333325</v>
      </c>
      <c r="H64" s="121" t="s">
        <v>2678</v>
      </c>
      <c r="I64" s="120" t="s">
        <v>516</v>
      </c>
      <c r="J64" s="120" t="s">
        <v>584</v>
      </c>
      <c r="K64" s="118">
        <v>1720251312</v>
      </c>
      <c r="L64" s="123" t="s">
        <v>1148</v>
      </c>
      <c r="M64" s="117">
        <v>1</v>
      </c>
      <c r="N64" s="123" t="s">
        <v>27</v>
      </c>
      <c r="O64" s="65" t="s">
        <v>1148</v>
      </c>
      <c r="P64" s="79"/>
    </row>
    <row r="65" spans="1:16" s="7" customFormat="1" ht="24.75" customHeight="1" outlineLevel="1" x14ac:dyDescent="0.2">
      <c r="A65" s="143">
        <v>18</v>
      </c>
      <c r="B65" s="121" t="s">
        <v>2664</v>
      </c>
      <c r="C65" s="123" t="s">
        <v>31</v>
      </c>
      <c r="D65" s="120" t="s">
        <v>2693</v>
      </c>
      <c r="E65" s="176">
        <v>42396</v>
      </c>
      <c r="F65" s="176">
        <v>42674</v>
      </c>
      <c r="G65" s="159">
        <f t="shared" si="3"/>
        <v>9.2666666666666675</v>
      </c>
      <c r="H65" s="121" t="s">
        <v>2681</v>
      </c>
      <c r="I65" s="120" t="s">
        <v>711</v>
      </c>
      <c r="J65" s="120" t="s">
        <v>728</v>
      </c>
      <c r="K65" s="122">
        <v>368204659</v>
      </c>
      <c r="L65" s="123" t="s">
        <v>1148</v>
      </c>
      <c r="M65" s="117">
        <v>1</v>
      </c>
      <c r="N65" s="123" t="s">
        <v>27</v>
      </c>
      <c r="O65" s="65" t="s">
        <v>1148</v>
      </c>
      <c r="P65" s="79"/>
    </row>
    <row r="66" spans="1:16" s="7" customFormat="1" ht="24.75" customHeight="1" outlineLevel="1" x14ac:dyDescent="0.2">
      <c r="A66" s="143">
        <v>19</v>
      </c>
      <c r="B66" s="121" t="s">
        <v>2664</v>
      </c>
      <c r="C66" s="123" t="s">
        <v>31</v>
      </c>
      <c r="D66" s="120" t="s">
        <v>2682</v>
      </c>
      <c r="E66" s="176">
        <v>42395</v>
      </c>
      <c r="F66" s="176">
        <v>42719</v>
      </c>
      <c r="G66" s="159">
        <f t="shared" si="3"/>
        <v>10.8</v>
      </c>
      <c r="H66" s="121" t="s">
        <v>2683</v>
      </c>
      <c r="I66" s="120" t="s">
        <v>711</v>
      </c>
      <c r="J66" s="120" t="s">
        <v>729</v>
      </c>
      <c r="K66" s="122">
        <v>1673335986</v>
      </c>
      <c r="L66" s="123" t="s">
        <v>1148</v>
      </c>
      <c r="M66" s="117">
        <v>1</v>
      </c>
      <c r="N66" s="123" t="s">
        <v>27</v>
      </c>
      <c r="O66" s="65" t="s">
        <v>1148</v>
      </c>
      <c r="P66" s="79"/>
    </row>
    <row r="67" spans="1:16" s="7" customFormat="1" ht="24.75" customHeight="1" outlineLevel="1" x14ac:dyDescent="0.2">
      <c r="A67" s="143">
        <v>20</v>
      </c>
      <c r="B67" s="121" t="s">
        <v>2664</v>
      </c>
      <c r="C67" s="123" t="s">
        <v>31</v>
      </c>
      <c r="D67" s="120" t="s">
        <v>2697</v>
      </c>
      <c r="E67" s="144">
        <v>42404</v>
      </c>
      <c r="F67" s="144">
        <v>42521</v>
      </c>
      <c r="G67" s="159">
        <f t="shared" si="3"/>
        <v>3.9</v>
      </c>
      <c r="H67" s="121" t="s">
        <v>2698</v>
      </c>
      <c r="I67" s="120" t="s">
        <v>628</v>
      </c>
      <c r="J67" s="120" t="s">
        <v>630</v>
      </c>
      <c r="K67" s="122">
        <v>559013400</v>
      </c>
      <c r="L67" s="123" t="s">
        <v>1148</v>
      </c>
      <c r="M67" s="117">
        <v>1</v>
      </c>
      <c r="N67" s="123" t="s">
        <v>27</v>
      </c>
      <c r="O67" s="65" t="s">
        <v>1148</v>
      </c>
      <c r="P67" s="79"/>
    </row>
    <row r="68" spans="1:16" s="7" customFormat="1" ht="24.75" customHeight="1" outlineLevel="1" x14ac:dyDescent="0.2">
      <c r="A68" s="143">
        <v>21</v>
      </c>
      <c r="B68" s="121" t="s">
        <v>2664</v>
      </c>
      <c r="C68" s="123" t="s">
        <v>31</v>
      </c>
      <c r="D68" s="120" t="s">
        <v>2699</v>
      </c>
      <c r="E68" s="144">
        <v>42522</v>
      </c>
      <c r="F68" s="176">
        <v>42719</v>
      </c>
      <c r="G68" s="159">
        <f t="shared" si="3"/>
        <v>6.5666666666666664</v>
      </c>
      <c r="H68" s="121" t="s">
        <v>2698</v>
      </c>
      <c r="I68" s="120" t="s">
        <v>628</v>
      </c>
      <c r="J68" s="120" t="s">
        <v>630</v>
      </c>
      <c r="K68" s="122">
        <v>880539660</v>
      </c>
      <c r="L68" s="123" t="s">
        <v>1148</v>
      </c>
      <c r="M68" s="117">
        <v>1</v>
      </c>
      <c r="N68" s="123" t="s">
        <v>27</v>
      </c>
      <c r="O68" s="65" t="s">
        <v>1148</v>
      </c>
      <c r="P68" s="79"/>
    </row>
    <row r="69" spans="1:16" s="7" customFormat="1" ht="24.75" customHeight="1" outlineLevel="1" x14ac:dyDescent="0.2">
      <c r="A69" s="143">
        <v>22</v>
      </c>
      <c r="B69" s="121" t="s">
        <v>2664</v>
      </c>
      <c r="C69" s="123" t="s">
        <v>31</v>
      </c>
      <c r="D69" s="120" t="s">
        <v>2692</v>
      </c>
      <c r="E69" s="144">
        <v>42040</v>
      </c>
      <c r="F69" s="144">
        <v>42369</v>
      </c>
      <c r="G69" s="159">
        <f>IF(AND(E69&lt;&gt;"",F69&lt;&gt;""),((F69-E69)/30),"")</f>
        <v>10.966666666666667</v>
      </c>
      <c r="H69" s="121" t="s">
        <v>2694</v>
      </c>
      <c r="I69" s="120" t="s">
        <v>711</v>
      </c>
      <c r="J69" s="120" t="s">
        <v>723</v>
      </c>
      <c r="K69" s="122">
        <v>1404638280</v>
      </c>
      <c r="L69" s="123" t="s">
        <v>1148</v>
      </c>
      <c r="M69" s="117">
        <v>1</v>
      </c>
      <c r="N69" s="123" t="s">
        <v>27</v>
      </c>
      <c r="O69" s="65" t="s">
        <v>1148</v>
      </c>
      <c r="P69" s="79"/>
    </row>
    <row r="70" spans="1:16" s="7" customFormat="1" ht="24.75" customHeight="1" outlineLevel="1" x14ac:dyDescent="0.2">
      <c r="A70" s="143">
        <v>23</v>
      </c>
      <c r="B70" s="121" t="s">
        <v>2664</v>
      </c>
      <c r="C70" s="123" t="s">
        <v>31</v>
      </c>
      <c r="D70" s="120" t="s">
        <v>2695</v>
      </c>
      <c r="E70" s="144">
        <v>42005</v>
      </c>
      <c r="F70" s="144">
        <v>42369</v>
      </c>
      <c r="G70" s="159">
        <f>IF(AND(E70&lt;&gt;"",F70&lt;&gt;""),((F70-E70)/30),"")</f>
        <v>12.133333333333333</v>
      </c>
      <c r="H70" s="121" t="s">
        <v>2696</v>
      </c>
      <c r="I70" s="120" t="s">
        <v>711</v>
      </c>
      <c r="J70" s="120" t="s">
        <v>728</v>
      </c>
      <c r="K70" s="122">
        <v>421400464</v>
      </c>
      <c r="L70" s="123" t="s">
        <v>1148</v>
      </c>
      <c r="M70" s="117">
        <v>1</v>
      </c>
      <c r="N70" s="123" t="s">
        <v>27</v>
      </c>
      <c r="O70" s="65" t="s">
        <v>1148</v>
      </c>
      <c r="P70" s="79"/>
    </row>
    <row r="71" spans="1:16" s="7" customFormat="1" ht="24.75" customHeight="1" outlineLevel="1" x14ac:dyDescent="0.2">
      <c r="A71" s="143">
        <v>24</v>
      </c>
      <c r="B71" s="121" t="s">
        <v>2664</v>
      </c>
      <c r="C71" s="123" t="s">
        <v>31</v>
      </c>
      <c r="D71" s="120" t="s">
        <v>2701</v>
      </c>
      <c r="E71" s="144">
        <v>41243</v>
      </c>
      <c r="F71" s="144">
        <v>42004</v>
      </c>
      <c r="G71" s="159">
        <f t="shared" si="3"/>
        <v>25.366666666666667</v>
      </c>
      <c r="H71" s="121" t="s">
        <v>2702</v>
      </c>
      <c r="I71" s="120" t="s">
        <v>711</v>
      </c>
      <c r="J71" s="120" t="s">
        <v>728</v>
      </c>
      <c r="K71" s="122">
        <v>782918113</v>
      </c>
      <c r="L71" s="123" t="s">
        <v>1148</v>
      </c>
      <c r="M71" s="117">
        <v>1</v>
      </c>
      <c r="N71" s="123" t="s">
        <v>27</v>
      </c>
      <c r="O71" s="65" t="s">
        <v>1148</v>
      </c>
      <c r="P71" s="79"/>
    </row>
    <row r="72" spans="1:16" s="7" customFormat="1" ht="24.75" customHeight="1" outlineLevel="1" x14ac:dyDescent="0.2">
      <c r="A72" s="143">
        <v>25</v>
      </c>
      <c r="B72" s="121" t="s">
        <v>2664</v>
      </c>
      <c r="C72" s="123" t="s">
        <v>31</v>
      </c>
      <c r="D72" s="120" t="s">
        <v>2703</v>
      </c>
      <c r="E72" s="144">
        <v>41243</v>
      </c>
      <c r="F72" s="144">
        <v>41988</v>
      </c>
      <c r="G72" s="159">
        <f t="shared" si="3"/>
        <v>24.833333333333332</v>
      </c>
      <c r="H72" s="121" t="s">
        <v>2702</v>
      </c>
      <c r="I72" s="120" t="s">
        <v>711</v>
      </c>
      <c r="J72" s="120" t="s">
        <v>728</v>
      </c>
      <c r="K72" s="122">
        <v>5600239817</v>
      </c>
      <c r="L72" s="123" t="s">
        <v>1148</v>
      </c>
      <c r="M72" s="117">
        <v>1</v>
      </c>
      <c r="N72" s="123" t="s">
        <v>27</v>
      </c>
      <c r="O72" s="65" t="s">
        <v>1148</v>
      </c>
      <c r="P72" s="79"/>
    </row>
    <row r="73" spans="1:16" s="7" customFormat="1" ht="24.75" customHeight="1" outlineLevel="1" x14ac:dyDescent="0.2">
      <c r="A73" s="143">
        <v>26</v>
      </c>
      <c r="B73" s="121" t="s">
        <v>2664</v>
      </c>
      <c r="C73" s="123" t="s">
        <v>31</v>
      </c>
      <c r="D73" s="120" t="s">
        <v>2703</v>
      </c>
      <c r="E73" s="144">
        <v>41243</v>
      </c>
      <c r="F73" s="144">
        <v>41988</v>
      </c>
      <c r="G73" s="159">
        <f t="shared" si="3"/>
        <v>24.833333333333332</v>
      </c>
      <c r="H73" s="121" t="s">
        <v>2702</v>
      </c>
      <c r="I73" s="120" t="s">
        <v>711</v>
      </c>
      <c r="J73" s="120" t="s">
        <v>729</v>
      </c>
      <c r="K73" s="122">
        <v>5600239817</v>
      </c>
      <c r="L73" s="123" t="s">
        <v>1148</v>
      </c>
      <c r="M73" s="117">
        <v>1</v>
      </c>
      <c r="N73" s="123" t="s">
        <v>27</v>
      </c>
      <c r="O73" s="65" t="s">
        <v>1148</v>
      </c>
      <c r="P73" s="79"/>
    </row>
    <row r="74" spans="1:16" s="7" customFormat="1" ht="24.75" customHeight="1" outlineLevel="1" x14ac:dyDescent="0.2">
      <c r="A74" s="143">
        <v>27</v>
      </c>
      <c r="B74" s="121" t="s">
        <v>2664</v>
      </c>
      <c r="C74" s="123" t="s">
        <v>31</v>
      </c>
      <c r="D74" s="120" t="s">
        <v>2703</v>
      </c>
      <c r="E74" s="144">
        <v>41243</v>
      </c>
      <c r="F74" s="144">
        <v>41988</v>
      </c>
      <c r="G74" s="159">
        <f t="shared" si="3"/>
        <v>24.833333333333332</v>
      </c>
      <c r="H74" s="121" t="s">
        <v>2702</v>
      </c>
      <c r="I74" s="120" t="s">
        <v>711</v>
      </c>
      <c r="J74" s="120" t="s">
        <v>721</v>
      </c>
      <c r="K74" s="122">
        <v>5600239817</v>
      </c>
      <c r="L74" s="123" t="s">
        <v>1148</v>
      </c>
      <c r="M74" s="117">
        <v>1</v>
      </c>
      <c r="N74" s="123" t="s">
        <v>27</v>
      </c>
      <c r="O74" s="65" t="s">
        <v>1148</v>
      </c>
      <c r="P74" s="79"/>
    </row>
    <row r="75" spans="1:16" s="7" customFormat="1" ht="24.75" customHeight="1" outlineLevel="1" x14ac:dyDescent="0.2">
      <c r="A75" s="143">
        <v>28</v>
      </c>
      <c r="B75" s="121" t="s">
        <v>2664</v>
      </c>
      <c r="C75" s="123" t="s">
        <v>31</v>
      </c>
      <c r="D75" s="120" t="s">
        <v>2703</v>
      </c>
      <c r="E75" s="144">
        <v>41243</v>
      </c>
      <c r="F75" s="144">
        <v>41988</v>
      </c>
      <c r="G75" s="159">
        <f t="shared" si="3"/>
        <v>24.833333333333332</v>
      </c>
      <c r="H75" s="121" t="s">
        <v>2702</v>
      </c>
      <c r="I75" s="120" t="s">
        <v>711</v>
      </c>
      <c r="J75" s="120" t="s">
        <v>717</v>
      </c>
      <c r="K75" s="122">
        <v>5600239817</v>
      </c>
      <c r="L75" s="123" t="s">
        <v>1148</v>
      </c>
      <c r="M75" s="117">
        <v>1</v>
      </c>
      <c r="N75" s="123" t="s">
        <v>27</v>
      </c>
      <c r="O75" s="65" t="s">
        <v>1148</v>
      </c>
      <c r="P75" s="79"/>
    </row>
    <row r="76" spans="1:16" s="7" customFormat="1" ht="24.75" customHeight="1" outlineLevel="1" x14ac:dyDescent="0.2">
      <c r="A76" s="143">
        <v>29</v>
      </c>
      <c r="B76" s="121" t="s">
        <v>2664</v>
      </c>
      <c r="C76" s="123" t="s">
        <v>31</v>
      </c>
      <c r="D76" s="120" t="s">
        <v>2704</v>
      </c>
      <c r="E76" s="144">
        <v>41215</v>
      </c>
      <c r="F76" s="144">
        <v>41274</v>
      </c>
      <c r="G76" s="159">
        <f t="shared" si="3"/>
        <v>1.9666666666666666</v>
      </c>
      <c r="H76" s="121" t="s">
        <v>2705</v>
      </c>
      <c r="I76" s="120" t="s">
        <v>711</v>
      </c>
      <c r="J76" s="120" t="s">
        <v>728</v>
      </c>
      <c r="K76" s="122">
        <v>886086018</v>
      </c>
      <c r="L76" s="123" t="s">
        <v>1148</v>
      </c>
      <c r="M76" s="117">
        <v>1</v>
      </c>
      <c r="N76" s="123" t="s">
        <v>27</v>
      </c>
      <c r="O76" s="65" t="s">
        <v>1148</v>
      </c>
      <c r="P76" s="79"/>
    </row>
    <row r="77" spans="1:16" s="7" customFormat="1" ht="24.75" customHeight="1" outlineLevel="1" x14ac:dyDescent="0.2">
      <c r="A77" s="143">
        <v>30</v>
      </c>
      <c r="B77" s="121" t="s">
        <v>2664</v>
      </c>
      <c r="C77" s="123" t="s">
        <v>31</v>
      </c>
      <c r="D77" s="120" t="s">
        <v>2704</v>
      </c>
      <c r="E77" s="144">
        <v>41215</v>
      </c>
      <c r="F77" s="144">
        <v>41274</v>
      </c>
      <c r="G77" s="159">
        <f t="shared" si="3"/>
        <v>1.9666666666666666</v>
      </c>
      <c r="H77" s="121" t="s">
        <v>2705</v>
      </c>
      <c r="I77" s="120" t="s">
        <v>711</v>
      </c>
      <c r="J77" s="120" t="s">
        <v>729</v>
      </c>
      <c r="K77" s="122">
        <v>886086018</v>
      </c>
      <c r="L77" s="123" t="s">
        <v>1148</v>
      </c>
      <c r="M77" s="117">
        <v>1</v>
      </c>
      <c r="N77" s="123" t="s">
        <v>27</v>
      </c>
      <c r="O77" s="65" t="s">
        <v>1148</v>
      </c>
      <c r="P77" s="79"/>
    </row>
    <row r="78" spans="1:16" s="7" customFormat="1" ht="24.75" customHeight="1" outlineLevel="1" x14ac:dyDescent="0.2">
      <c r="A78" s="143">
        <v>31</v>
      </c>
      <c r="B78" s="121" t="s">
        <v>2664</v>
      </c>
      <c r="C78" s="123" t="s">
        <v>31</v>
      </c>
      <c r="D78" s="120" t="s">
        <v>2704</v>
      </c>
      <c r="E78" s="144">
        <v>41215</v>
      </c>
      <c r="F78" s="144">
        <v>41274</v>
      </c>
      <c r="G78" s="159">
        <f>IF(AND(E78&lt;&gt;"",F78&lt;&gt;""),((F78-E78)/30),"")</f>
        <v>1.9666666666666666</v>
      </c>
      <c r="H78" s="121" t="s">
        <v>2705</v>
      </c>
      <c r="I78" s="120" t="s">
        <v>711</v>
      </c>
      <c r="J78" s="120" t="s">
        <v>721</v>
      </c>
      <c r="K78" s="122">
        <v>886086018</v>
      </c>
      <c r="L78" s="123" t="s">
        <v>1148</v>
      </c>
      <c r="M78" s="117">
        <v>1</v>
      </c>
      <c r="N78" s="123" t="s">
        <v>27</v>
      </c>
      <c r="O78" s="65" t="s">
        <v>1148</v>
      </c>
      <c r="P78" s="79"/>
    </row>
    <row r="79" spans="1:16" s="7" customFormat="1" ht="24.75" customHeight="1" outlineLevel="1" x14ac:dyDescent="0.2">
      <c r="A79" s="143">
        <v>32</v>
      </c>
      <c r="B79" s="121" t="s">
        <v>2664</v>
      </c>
      <c r="C79" s="123" t="s">
        <v>31</v>
      </c>
      <c r="D79" s="120" t="s">
        <v>2704</v>
      </c>
      <c r="E79" s="144">
        <v>41215</v>
      </c>
      <c r="F79" s="144">
        <v>41274</v>
      </c>
      <c r="G79" s="159">
        <f>IF(AND(E79&lt;&gt;"",F79&lt;&gt;""),((F79-E79)/30),"")</f>
        <v>1.9666666666666666</v>
      </c>
      <c r="H79" s="121" t="s">
        <v>2705</v>
      </c>
      <c r="I79" s="120" t="s">
        <v>711</v>
      </c>
      <c r="J79" s="120" t="s">
        <v>717</v>
      </c>
      <c r="K79" s="122">
        <v>886086018</v>
      </c>
      <c r="L79" s="123" t="s">
        <v>1148</v>
      </c>
      <c r="M79" s="117">
        <v>1</v>
      </c>
      <c r="N79" s="123" t="s">
        <v>27</v>
      </c>
      <c r="O79" s="65" t="s">
        <v>1148</v>
      </c>
      <c r="P79" s="79"/>
    </row>
    <row r="80" spans="1:16" s="7" customFormat="1" ht="24.75" customHeight="1" outlineLevel="1" x14ac:dyDescent="0.2">
      <c r="A80" s="143">
        <v>33</v>
      </c>
      <c r="B80" s="121" t="s">
        <v>2664</v>
      </c>
      <c r="C80" s="123" t="s">
        <v>31</v>
      </c>
      <c r="D80" s="120" t="s">
        <v>2706</v>
      </c>
      <c r="E80" s="144">
        <v>41150</v>
      </c>
      <c r="F80" s="144">
        <v>41273</v>
      </c>
      <c r="G80" s="159">
        <f t="shared" si="3"/>
        <v>4.0999999999999996</v>
      </c>
      <c r="H80" s="121" t="s">
        <v>2707</v>
      </c>
      <c r="I80" s="120" t="s">
        <v>711</v>
      </c>
      <c r="J80" s="120" t="s">
        <v>728</v>
      </c>
      <c r="K80" s="122">
        <v>73932276</v>
      </c>
      <c r="L80" s="123" t="s">
        <v>1148</v>
      </c>
      <c r="M80" s="117">
        <v>1</v>
      </c>
      <c r="N80" s="123" t="s">
        <v>27</v>
      </c>
      <c r="O80" s="65" t="s">
        <v>1148</v>
      </c>
      <c r="P80" s="79"/>
    </row>
    <row r="81" spans="1:16" s="7" customFormat="1" ht="24.75" customHeight="1" outlineLevel="1" x14ac:dyDescent="0.2">
      <c r="A81" s="143">
        <v>34</v>
      </c>
      <c r="B81" s="121" t="s">
        <v>2664</v>
      </c>
      <c r="C81" s="123" t="s">
        <v>31</v>
      </c>
      <c r="D81" s="120" t="s">
        <v>2708</v>
      </c>
      <c r="E81" s="144">
        <v>41089</v>
      </c>
      <c r="F81" s="144">
        <v>41274</v>
      </c>
      <c r="G81" s="159">
        <f t="shared" si="3"/>
        <v>6.166666666666667</v>
      </c>
      <c r="H81" s="121" t="s">
        <v>2709</v>
      </c>
      <c r="I81" s="120" t="s">
        <v>711</v>
      </c>
      <c r="J81" s="120" t="s">
        <v>728</v>
      </c>
      <c r="K81" s="122">
        <v>229132800</v>
      </c>
      <c r="L81" s="123" t="s">
        <v>1148</v>
      </c>
      <c r="M81" s="117">
        <v>1</v>
      </c>
      <c r="N81" s="123" t="s">
        <v>27</v>
      </c>
      <c r="O81" s="65" t="s">
        <v>1148</v>
      </c>
      <c r="P81" s="79"/>
    </row>
    <row r="82" spans="1:16" s="7" customFormat="1" ht="24.75" customHeight="1" outlineLevel="1" x14ac:dyDescent="0.2">
      <c r="A82" s="143">
        <v>35</v>
      </c>
      <c r="B82" s="121" t="s">
        <v>2664</v>
      </c>
      <c r="C82" s="123" t="s">
        <v>31</v>
      </c>
      <c r="D82" s="120" t="s">
        <v>2710</v>
      </c>
      <c r="E82" s="144">
        <v>40998</v>
      </c>
      <c r="F82" s="144">
        <v>41090</v>
      </c>
      <c r="G82" s="159">
        <f t="shared" si="3"/>
        <v>3.0666666666666669</v>
      </c>
      <c r="H82" s="121" t="s">
        <v>2711</v>
      </c>
      <c r="I82" s="120" t="s">
        <v>711</v>
      </c>
      <c r="J82" s="120" t="s">
        <v>728</v>
      </c>
      <c r="K82" s="122">
        <v>17013165</v>
      </c>
      <c r="L82" s="123" t="s">
        <v>1148</v>
      </c>
      <c r="M82" s="117">
        <v>1</v>
      </c>
      <c r="N82" s="123" t="s">
        <v>27</v>
      </c>
      <c r="O82" s="65" t="s">
        <v>1148</v>
      </c>
      <c r="P82" s="79"/>
    </row>
    <row r="83" spans="1:16" s="7" customFormat="1" ht="24.75" customHeight="1" outlineLevel="1" x14ac:dyDescent="0.2">
      <c r="A83" s="143">
        <v>36</v>
      </c>
      <c r="B83" s="121" t="s">
        <v>2664</v>
      </c>
      <c r="C83" s="123" t="s">
        <v>31</v>
      </c>
      <c r="D83" s="120" t="s">
        <v>2712</v>
      </c>
      <c r="E83" s="144">
        <v>40921</v>
      </c>
      <c r="F83" s="144">
        <v>40998</v>
      </c>
      <c r="G83" s="159">
        <f t="shared" si="3"/>
        <v>2.5666666666666669</v>
      </c>
      <c r="H83" s="121" t="s">
        <v>2713</v>
      </c>
      <c r="I83" s="120" t="s">
        <v>711</v>
      </c>
      <c r="J83" s="120" t="s">
        <v>728</v>
      </c>
      <c r="K83" s="122">
        <v>31608524</v>
      </c>
      <c r="L83" s="123" t="s">
        <v>1148</v>
      </c>
      <c r="M83" s="117">
        <v>1</v>
      </c>
      <c r="N83" s="123" t="s">
        <v>27</v>
      </c>
      <c r="O83" s="65" t="s">
        <v>1148</v>
      </c>
      <c r="P83" s="79"/>
    </row>
    <row r="84" spans="1:16" s="7" customFormat="1" ht="24.75" customHeight="1" outlineLevel="1" x14ac:dyDescent="0.2">
      <c r="A84" s="143">
        <v>37</v>
      </c>
      <c r="B84" s="121" t="s">
        <v>2664</v>
      </c>
      <c r="C84" s="123" t="s">
        <v>31</v>
      </c>
      <c r="D84" s="120" t="s">
        <v>2714</v>
      </c>
      <c r="E84" s="144">
        <v>40921</v>
      </c>
      <c r="F84" s="144">
        <v>41274</v>
      </c>
      <c r="G84" s="159">
        <f t="shared" si="3"/>
        <v>11.766666666666667</v>
      </c>
      <c r="H84" s="121" t="s">
        <v>2715</v>
      </c>
      <c r="I84" s="120" t="s">
        <v>711</v>
      </c>
      <c r="J84" s="120" t="s">
        <v>728</v>
      </c>
      <c r="K84" s="122">
        <v>119249631</v>
      </c>
      <c r="L84" s="123" t="s">
        <v>1148</v>
      </c>
      <c r="M84" s="117">
        <v>1</v>
      </c>
      <c r="N84" s="123" t="s">
        <v>27</v>
      </c>
      <c r="O84" s="65" t="s">
        <v>1148</v>
      </c>
      <c r="P84" s="79"/>
    </row>
    <row r="85" spans="1:16" s="7" customFormat="1" ht="24.75" customHeight="1" outlineLevel="1" x14ac:dyDescent="0.2">
      <c r="A85" s="143">
        <v>38</v>
      </c>
      <c r="B85" s="64"/>
      <c r="C85" s="65"/>
      <c r="D85" s="120"/>
      <c r="E85" s="144"/>
      <c r="F85" s="144"/>
      <c r="G85" s="159" t="str">
        <f t="shared" si="3"/>
        <v/>
      </c>
      <c r="H85" s="121"/>
      <c r="I85" s="120"/>
      <c r="J85" s="120"/>
      <c r="K85" s="122"/>
      <c r="L85" s="123"/>
      <c r="M85" s="117"/>
      <c r="N85" s="123"/>
      <c r="O85" s="65"/>
      <c r="P85" s="79"/>
    </row>
    <row r="86" spans="1:16" s="7" customFormat="1" ht="24.75" customHeight="1" outlineLevel="1" x14ac:dyDescent="0.2">
      <c r="A86" s="143">
        <v>39</v>
      </c>
      <c r="B86" s="64"/>
      <c r="C86" s="65"/>
      <c r="D86" s="120"/>
      <c r="E86" s="144"/>
      <c r="F86" s="144"/>
      <c r="G86" s="159" t="str">
        <f t="shared" si="3"/>
        <v/>
      </c>
      <c r="H86" s="121"/>
      <c r="I86" s="120"/>
      <c r="J86" s="120"/>
      <c r="K86" s="122"/>
      <c r="L86" s="123"/>
      <c r="M86" s="117"/>
      <c r="N86" s="123"/>
      <c r="O86" s="65"/>
      <c r="P86" s="79"/>
    </row>
    <row r="87" spans="1:16" s="7" customFormat="1" ht="24.75" customHeight="1" outlineLevel="1" x14ac:dyDescent="0.2">
      <c r="A87" s="143">
        <v>40</v>
      </c>
      <c r="B87" s="64"/>
      <c r="C87" s="65"/>
      <c r="D87" s="120"/>
      <c r="E87" s="144"/>
      <c r="F87" s="144"/>
      <c r="G87" s="159" t="str">
        <f t="shared" si="3"/>
        <v/>
      </c>
      <c r="H87" s="64"/>
      <c r="I87" s="120"/>
      <c r="J87" s="120"/>
      <c r="K87" s="66"/>
      <c r="L87" s="123"/>
      <c r="M87" s="117"/>
      <c r="N87" s="123"/>
      <c r="O87" s="65"/>
      <c r="P87" s="79"/>
    </row>
    <row r="88" spans="1:16" s="7" customFormat="1" ht="24.75" customHeight="1" outlineLevel="1" x14ac:dyDescent="0.2">
      <c r="A88" s="143">
        <v>41</v>
      </c>
      <c r="B88" s="64"/>
      <c r="C88" s="65"/>
      <c r="D88" s="120"/>
      <c r="E88" s="144"/>
      <c r="F88" s="144"/>
      <c r="G88" s="159" t="str">
        <f t="shared" si="3"/>
        <v/>
      </c>
      <c r="H88" s="64"/>
      <c r="I88" s="120"/>
      <c r="J88" s="63"/>
      <c r="K88" s="66"/>
      <c r="L88" s="123"/>
      <c r="M88" s="117"/>
      <c r="N88" s="123"/>
      <c r="O88" s="65"/>
      <c r="P88" s="79"/>
    </row>
    <row r="89" spans="1:16" s="7" customFormat="1" ht="24.75" customHeight="1" outlineLevel="1" x14ac:dyDescent="0.2">
      <c r="A89" s="143">
        <v>42</v>
      </c>
      <c r="B89" s="64"/>
      <c r="C89" s="65"/>
      <c r="D89" s="120"/>
      <c r="E89" s="144"/>
      <c r="F89" s="144"/>
      <c r="G89" s="159" t="str">
        <f t="shared" si="3"/>
        <v/>
      </c>
      <c r="H89" s="121"/>
      <c r="I89" s="120"/>
      <c r="J89" s="120"/>
      <c r="K89" s="122"/>
      <c r="L89" s="123"/>
      <c r="M89" s="117"/>
      <c r="N89" s="123"/>
      <c r="O89" s="65"/>
      <c r="P89" s="79"/>
    </row>
    <row r="90" spans="1:16" s="7" customFormat="1" ht="24.75" customHeight="1" outlineLevel="1" x14ac:dyDescent="0.2">
      <c r="A90" s="143">
        <v>43</v>
      </c>
      <c r="B90" s="64"/>
      <c r="C90" s="65"/>
      <c r="D90" s="120"/>
      <c r="E90" s="144"/>
      <c r="F90" s="144"/>
      <c r="G90" s="159" t="str">
        <f t="shared" si="3"/>
        <v/>
      </c>
      <c r="H90" s="121"/>
      <c r="I90" s="120"/>
      <c r="J90" s="120"/>
      <c r="K90" s="122"/>
      <c r="L90" s="123"/>
      <c r="M90" s="117"/>
      <c r="N90" s="123"/>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2655</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19" t="s">
        <v>2717</v>
      </c>
      <c r="E114" s="144">
        <v>43887</v>
      </c>
      <c r="F114" s="144">
        <v>44196</v>
      </c>
      <c r="G114" s="159">
        <f>IF(AND(E114&lt;&gt;"",F114&lt;&gt;""),((F114-E114)/30),"")</f>
        <v>10.3</v>
      </c>
      <c r="H114" s="121" t="s">
        <v>2700</v>
      </c>
      <c r="I114" s="120" t="s">
        <v>711</v>
      </c>
      <c r="J114" s="120" t="s">
        <v>728</v>
      </c>
      <c r="K114" s="122">
        <v>3462819072</v>
      </c>
      <c r="L114" s="100">
        <f>+IF(AND(K114&gt;0,O114="Ejecución"),(K114/877802)*Tabla28[[#This Row],[% participación]],IF(AND(K114&gt;0,O114&lt;&gt;"Ejecución"),"-",""))</f>
        <v>3944.8748943383589</v>
      </c>
      <c r="M114" s="123" t="s">
        <v>1148</v>
      </c>
      <c r="N114" s="172">
        <v>1</v>
      </c>
      <c r="O114" s="161" t="s">
        <v>1150</v>
      </c>
      <c r="P114" s="78"/>
    </row>
    <row r="115" spans="1:16" s="6" customFormat="1" ht="24.75" customHeight="1" x14ac:dyDescent="0.2">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2657</v>
      </c>
      <c r="C168" s="223"/>
      <c r="D168" s="223"/>
      <c r="E168" s="8"/>
      <c r="F168" s="5"/>
      <c r="H168" s="81" t="s">
        <v>2656</v>
      </c>
      <c r="I168" s="246"/>
      <c r="J168" s="247"/>
      <c r="K168" s="247"/>
      <c r="L168" s="247"/>
      <c r="M168" s="247"/>
      <c r="N168" s="247"/>
      <c r="O168" s="248"/>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2667</v>
      </c>
      <c r="B172" s="181"/>
      <c r="C172" s="181"/>
      <c r="D172" s="181"/>
      <c r="E172" s="181"/>
      <c r="F172" s="181"/>
      <c r="G172" s="181"/>
      <c r="H172" s="181"/>
      <c r="I172" s="181"/>
      <c r="J172" s="181"/>
      <c r="K172" s="181"/>
      <c r="L172" s="181"/>
      <c r="M172" s="181"/>
      <c r="N172" s="181"/>
      <c r="O172" s="182"/>
      <c r="P172" s="76"/>
    </row>
    <row r="173" spans="1:28" ht="15" customHeight="1" x14ac:dyDescent="0.2">
      <c r="A173" s="195" t="s">
        <v>2673</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4" x14ac:dyDescent="0.2">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x14ac:dyDescent="0.2">
      <c r="A179" s="9"/>
      <c r="B179" s="221" t="s">
        <v>2668</v>
      </c>
      <c r="C179" s="221"/>
      <c r="D179" s="221"/>
      <c r="E179" s="170">
        <v>0.02</v>
      </c>
      <c r="F179" s="169">
        <v>0.01</v>
      </c>
      <c r="G179" s="164">
        <f>IF(F179&gt;0,SUM(E179+F179),"")</f>
        <v>0.03</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4" hidden="1" x14ac:dyDescent="0.2">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x14ac:dyDescent="0.2">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x14ac:dyDescent="0.2">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5">
        <f>+SUM(G179:G182)</f>
        <v>0.03</v>
      </c>
      <c r="D185" s="91" t="s">
        <v>2628</v>
      </c>
      <c r="E185" s="94">
        <f>+(C185*SUM(K20:K35))</f>
        <v>20431106.43</v>
      </c>
      <c r="F185" s="92"/>
      <c r="G185" s="93"/>
      <c r="H185" s="88"/>
      <c r="I185" s="90" t="s">
        <v>2627</v>
      </c>
      <c r="J185" s="165">
        <f>+SUM(M179:M183)</f>
        <v>0.02</v>
      </c>
      <c r="K185" s="202" t="s">
        <v>2628</v>
      </c>
      <c r="L185" s="202"/>
      <c r="M185" s="94">
        <f>+J185*(SUM(K20:K35))</f>
        <v>13620737.620000001</v>
      </c>
      <c r="N185" s="95"/>
      <c r="O185" s="96"/>
    </row>
    <row r="186" spans="1:28" ht="16" thickBot="1" x14ac:dyDescent="0.25">
      <c r="A186" s="10"/>
      <c r="B186" s="97"/>
      <c r="C186" s="97"/>
      <c r="D186" s="97"/>
      <c r="E186" s="97"/>
      <c r="F186" s="97"/>
      <c r="G186" s="97"/>
      <c r="H186" s="97"/>
      <c r="I186" s="167" t="s">
        <v>2672</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236" t="s">
        <v>2636</v>
      </c>
      <c r="C192" s="236"/>
      <c r="E192" s="5" t="s">
        <v>20</v>
      </c>
      <c r="H192" s="26" t="s">
        <v>24</v>
      </c>
      <c r="J192" s="5" t="s">
        <v>2637</v>
      </c>
      <c r="K192" s="5"/>
      <c r="M192" s="5"/>
      <c r="N192" s="5"/>
      <c r="O192" s="8"/>
      <c r="Q192" s="153"/>
      <c r="R192" s="154"/>
      <c r="S192" s="154"/>
      <c r="T192" s="153"/>
    </row>
    <row r="193" spans="1:18" x14ac:dyDescent="0.2">
      <c r="A193" s="9"/>
      <c r="C193" s="124">
        <v>40926</v>
      </c>
      <c r="D193" s="5"/>
      <c r="E193" s="125">
        <v>58</v>
      </c>
      <c r="F193" s="5"/>
      <c r="G193" s="5"/>
      <c r="H193" s="146" t="s">
        <v>2716</v>
      </c>
      <c r="J193" s="5"/>
      <c r="K193" s="126">
        <v>40921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194" t="s">
        <v>2658</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2718</v>
      </c>
      <c r="J211" s="27" t="s">
        <v>2622</v>
      </c>
      <c r="K211" s="147" t="s">
        <v>2720</v>
      </c>
      <c r="L211" s="21"/>
      <c r="M211" s="21"/>
      <c r="N211" s="21"/>
      <c r="O211" s="8"/>
    </row>
    <row r="212" spans="1:15" x14ac:dyDescent="0.2">
      <c r="A212" s="9"/>
      <c r="B212" s="27" t="s">
        <v>2619</v>
      </c>
      <c r="C212" s="146" t="s">
        <v>2716</v>
      </c>
      <c r="D212" s="21"/>
      <c r="G212" s="27" t="s">
        <v>2621</v>
      </c>
      <c r="H212" s="147" t="s">
        <v>2719</v>
      </c>
      <c r="J212" s="27" t="s">
        <v>2623</v>
      </c>
      <c r="K212" s="146" t="s">
        <v>2721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2020-12-29T19:00:43Z</cp:lastPrinted>
  <dcterms:created xsi:type="dcterms:W3CDTF">2020-10-14T21:57:42Z</dcterms:created>
  <dcterms:modified xsi:type="dcterms:W3CDTF">2020-12-29T19:01:51Z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