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Antioquia/"/>
    </mc:Choice>
  </mc:AlternateContent>
  <xr:revisionPtr revIDLastSave="0" documentId="13_ncr:1_{3E7307E9-7735-854E-BB02-0ADE49EFBB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<sst xmlns="http://schemas.openxmlformats.org/spreadsheetml/2006/main" count="3358" uniqueCount="2724">
  <si>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</si>
  <si>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</si>
  <si>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</si>
  <si>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</si>
  <si>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</si>
  <si>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</si>
  <si>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</si>
  <si>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</si>
  <si>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</si>
  <si>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</si>
  <si>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</si>
  <si>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</si>
  <si>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</si>
  <si>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</si>
  <si>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</si>
  <si>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</si>
  <si>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</si>
  <si>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</si>
  <si>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</si>
  <si>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</si>
  <si>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</si>
  <si>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</si>
  <si>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</si>
  <si>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</si>
  <si>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</si>
  <si>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</si>
  <si>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</si>
  <si>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</si>
  <si>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</si>
  <si>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</si>
  <si>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</si>
  <si>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</si>
  <si>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</si>
  <si>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</si>
  <si>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</si>
  <si>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</si>
  <si>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</si>
  <si>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</si>
  <si>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</si>
  <si>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</si>
  <si>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</si>
  <si>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</si>
  <si>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</si>
  <si>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</si>
  <si>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</si>
  <si>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</si>
  <si>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</si>
  <si>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</si>
  <si>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</si>
  <si>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</si>
  <si>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</si>
  <si>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</si>
  <si>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</si>
  <si>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</si>
  <si>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</si>
  <si>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</si>
  <si>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</si>
  <si>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</si>
  <si>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</si>
  <si>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</si>
  <si>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</si>
  <si>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</si>
  <si>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</si>
  <si>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</si>
  <si>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</si>
  <si>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</si>
  <si>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</si>
  <si>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</si>
  <si>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</si>
  <si>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</si>
  <si>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</si>
  <si>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</si>
  <si>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</si>
  <si>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</si>
  <si>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</si>
  <si>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</si>
  <si>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</si>
  <si>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</si>
  <si>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</si>
  <si>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</si>
  <si>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</si>
  <si>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</si>
  <si>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</si>
  <si>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</si>
  <si>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</si>
  <si>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</si>
  <si>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</si>
  <si>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</si>
  <si>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</si>
  <si>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</si>
  <si>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</si>
  <si>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</si>
  <si>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</si>
  <si>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</si>
  <si>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</si>
  <si>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</si>
  <si>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</si>
  <si>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</si>
  <si>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</si>
  <si>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</si>
  <si>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</si>
  <si>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</si>
  <si>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</si>
  <si>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</si>
  <si>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</si>
  <si>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</si>
  <si>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</si>
  <si>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</si>
  <si>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</si>
  <si>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</si>
  <si>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</si>
  <si>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</si>
  <si>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</si>
  <si>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</si>
  <si>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</si>
  <si>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</si>
  <si>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</si>
  <si>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</si>
  <si>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</si>
  <si>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</si>
  <si>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</si>
  <si>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</si>
  <si>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</si>
  <si>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</si>
  <si>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</si>
  <si>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</si>
  <si>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</si>
  <si>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</si>
  <si>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</si>
  <si>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</si>
  <si>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</si>
  <si>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</si>
  <si>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</si>
  <si>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</si>
  <si>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</si>
  <si>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</si>
  <si>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</si>
  <si>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</si>
  <si>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</si>
  <si>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</si>
  <si>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</si>
  <si>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</si>
  <si>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</si>
  <si>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</si>
  <si>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</si>
  <si>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</si>
  <si>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</si>
  <si>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</si>
  <si>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</si>
  <si>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</si>
  <si>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</si>
  <si>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</si>
  <si>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</si>
  <si>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</si>
  <si>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</si>
  <si>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</si>
  <si>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</si>
  <si>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</si>
  <si>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</si>
  <si>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</si>
  <si>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</si>
  <si>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</si>
  <si>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</si>
  <si>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</si>
  <si>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</si>
  <si>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</si>
  <si>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</si>
  <si>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</si>
  <si>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</si>
  <si>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</si>
  <si>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</si>
  <si>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</si>
  <si>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</si>
  <si>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</si>
  <si>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</si>
  <si>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</si>
  <si>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</si>
  <si>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</si>
  <si>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</si>
  <si>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</si>
  <si>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</si>
  <si>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</si>
  <si>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</si>
  <si>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</si>
  <si>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</si>
  <si>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</si>
  <si>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</si>
  <si>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</si>
  <si>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</si>
  <si>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</si>
  <si>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</si>
  <si>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</si>
  <si>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</si>
  <si>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</si>
  <si>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</si>
  <si>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</si>
  <si>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</si>
  <si>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</si>
  <si>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</si>
  <si>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</si>
  <si>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</si>
  <si>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</si>
  <si>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</si>
  <si>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</si>
  <si>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</si>
  <si>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</si>
  <si>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</si>
  <si>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</si>
  <si>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</si>
  <si>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</si>
  <si>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</si>
  <si>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</si>
  <si>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</si>
  <si>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</si>
  <si>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</si>
  <si>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</si>
  <si>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</si>
  <si>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</si>
  <si>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</si>
  <si>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</si>
  <si>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</si>
  <si>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</si>
  <si>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</si>
  <si>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</si>
  <si>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</si>
  <si>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</si>
  <si>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</si>
  <si>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</si>
  <si>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</si>
  <si>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</si>
  <si>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</si>
  <si>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</si>
  <si>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</si>
  <si>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</si>
  <si>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</si>
  <si>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</si>
  <si>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</si>
  <si>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</si>
  <si>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</si>
  <si>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</si>
  <si>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</si>
  <si>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</si>
  <si>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</si>
  <si>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</si>
  <si>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</si>
  <si>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</si>
  <si>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</si>
  <si>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</si>
  <si>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</si>
  <si>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</si>
  <si>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</si>
  <si>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</si>
  <si>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</si>
  <si>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</si>
  <si>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</si>
  <si>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</si>
  <si>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</si>
  <si>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</si>
  <si>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</si>
  <si>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</si>
  <si>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</si>
  <si>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</si>
  <si>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</si>
  <si>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</si>
  <si>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</si>
  <si>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</si>
  <si>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</si>
  <si>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</si>
  <si>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</si>
  <si>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</si>
  <si>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</si>
  <si>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</si>
  <si>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</si>
  <si>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</si>
  <si>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</si>
  <si>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</si>
  <si>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</si>
  <si>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</si>
  <si>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</si>
  <si>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</si>
  <si>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</si>
  <si>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</si>
  <si>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</si>
  <si>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</si>
  <si>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</si>
  <si>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</si>
  <si>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</si>
  <si>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</si>
  <si>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</si>
  <si>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</si>
  <si>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</si>
  <si>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</si>
  <si>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</si>
  <si>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</si>
  <si>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</si>
  <si>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</si>
  <si>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</si>
  <si>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</si>
  <si>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</si>
  <si>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</si>
  <si>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</si>
  <si>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</si>
  <si>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</si>
  <si>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</si>
  <si>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</si>
  <si>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</si>
  <si>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</si>
  <si>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</si>
  <si>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</si>
  <si>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</si>
  <si>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</si>
  <si>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</si>
  <si>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</si>
  <si>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</si>
  <si>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</si>
  <si>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</si>
  <si>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</si>
  <si>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</si>
  <si>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</si>
  <si>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</si>
  <si>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</si>
  <si>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</si>
  <si>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</si>
  <si>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</si>
  <si>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</si>
  <si>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</si>
  <si>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</si>
  <si>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</si>
  <si>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</si>
  <si>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</si>
  <si>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</si>
  <si>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</si>
  <si>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</si>
  <si>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</si>
  <si>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</si>
  <si>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</si>
  <si>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</si>
  <si>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</si>
  <si>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</si>
  <si>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</si>
  <si>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</si>
  <si>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</si>
  <si>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</si>
  <si>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</si>
  <si>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</si>
  <si>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</si>
  <si>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</si>
  <si>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</si>
  <si>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</si>
  <si>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</si>
  <si>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</si>
  <si>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</si>
  <si>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</si>
  <si>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</si>
  <si>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</si>
  <si>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</si>
  <si>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</si>
  <si>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</si>
  <si>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</si>
  <si>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</si>
  <si>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</si>
  <si>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</si>
  <si>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</si>
  <si>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</si>
  <si>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</si>
  <si>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</si>
  <si>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</si>
  <si>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</si>
  <si>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</si>
  <si>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</si>
  <si>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</si>
  <si>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</si>
  <si>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</si>
  <si>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</si>
  <si>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</si>
  <si>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</si>
  <si>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</si>
  <si>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</si>
  <si>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</si>
  <si>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</si>
  <si>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</si>
  <si>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</si>
  <si>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</si>
  <si>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</si>
  <si>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</si>
  <si>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</si>
  <si>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</si>
  <si>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</si>
  <si>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</si>
  <si>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</si>
  <si>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</si>
  <si>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</si>
  <si>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</si>
  <si>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</si>
  <si>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</si>
  <si>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</si>
  <si>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</si>
  <si>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</si>
  <si>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</si>
  <si>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</si>
  <si>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</si>
  <si>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</si>
  <si>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</si>
  <si>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</si>
  <si>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</si>
  <si>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</si>
  <si>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</si>
  <si>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</si>
  <si>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</si>
  <si>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</si>
  <si>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</si>
  <si>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</si>
  <si>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</si>
  <si>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</si>
  <si>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</si>
  <si>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</si>
  <si>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</si>
  <si>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</si>
  <si>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</si>
  <si>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</si>
  <si>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</si>
  <si>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</si>
  <si>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</si>
  <si>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</si>
  <si>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</si>
  <si>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</si>
  <si>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</si>
  <si>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</si>
  <si>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</si>
  <si>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</si>
  <si>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</si>
  <si>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</si>
  <si>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</si>
  <si>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</si>
  <si>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</si>
  <si>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</si>
  <si>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</si>
  <si>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</si>
  <si>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</si>
  <si>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</si>
  <si>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</si>
  <si>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</si>
  <si>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</si>
  <si>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</si>
  <si>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</si>
  <si>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</si>
  <si>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</si>
  <si>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</si>
  <si>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</si>
  <si>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</si>
  <si>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</si>
  <si>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</si>
  <si>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</si>
  <si>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</si>
  <si>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</si>
  <si>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</si>
  <si>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</si>
  <si>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</si>
  <si>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</si>
  <si>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</si>
  <si>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</si>
  <si>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</si>
  <si>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</si>
  <si>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</si>
  <si>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</si>
  <si>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</si>
  <si>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</si>
  <si>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</si>
  <si>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</si>
  <si>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</si>
  <si>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</si>
  <si>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</si>
  <si>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</si>
  <si>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</si>
  <si>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</si>
  <si>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</si>
  <si>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</si>
  <si>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</si>
  <si>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</si>
  <si>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</si>
  <si>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</si>
  <si>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</si>
  <si>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</si>
  <si>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</si>
  <si>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</si>
  <si>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</si>
  <si>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</si>
  <si>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</si>
  <si>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</si>
  <si>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</si>
  <si>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</si>
  <si>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</si>
  <si>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</si>
  <si>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</si>
  <si>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</si>
  <si>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</si>
  <si>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</si>
  <si>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</si>
  <si>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</si>
  <si>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</si>
  <si>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</si>
  <si>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</si>
  <si>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</si>
  <si>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</si>
  <si>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</si>
  <si>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</si>
  <si>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</si>
  <si>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</si>
  <si>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</si>
  <si>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</si>
  <si>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</si>
  <si>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</si>
  <si>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</si>
  <si>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</si>
  <si>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</si>
  <si>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</si>
  <si>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</si>
  <si>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</si>
  <si>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</si>
  <si>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</si>
  <si>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</si>
  <si>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</si>
  <si>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</si>
  <si>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</si>
  <si>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</si>
  <si>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</si>
  <si>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</si>
  <si>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</si>
  <si>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</si>
  <si>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</si>
  <si>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</si>
  <si>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</si>
  <si>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</si>
  <si>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</si>
  <si>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</si>
  <si>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</si>
  <si>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</si>
  <si>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</si>
  <si>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</si>
  <si>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</si>
  <si>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</si>
  <si>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</si>
  <si>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</si>
  <si>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</si>
  <si>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</si>
  <si>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</si>
  <si>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</si>
  <si>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</si>
  <si>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</si>
  <si>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</si>
  <si>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</si>
  <si>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</si>
  <si>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</si>
  <si>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</si>
  <si>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</si>
  <si>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</si>
  <si>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</si>
  <si>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</si>
  <si>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</si>
  <si>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</si>
  <si>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</si>
  <si>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</si>
  <si>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</si>
  <si>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</si>
  <si>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</si>
  <si>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</si>
  <si>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</si>
  <si>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</si>
  <si>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</si>
  <si>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</si>
  <si>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</si>
  <si>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</si>
  <si>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</si>
  <si>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</si>
  <si>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</si>
  <si>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</si>
  <si>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</si>
  <si>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</si>
  <si>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</si>
  <si>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</si>
  <si>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</si>
  <si>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</si>
  <si>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</si>
  <si>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</si>
  <si>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</si>
  <si>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</si>
  <si>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</si>
  <si>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</si>
  <si>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</si>
  <si>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</si>
  <si>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</si>
  <si>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</si>
  <si>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</si>
  <si>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</si>
  <si>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</si>
  <si>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</si>
  <si>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</si>
  <si>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</si>
  <si>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</si>
  <si>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</si>
  <si>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</si>
  <si>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</si>
  <si>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</si>
  <si>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</si>
  <si>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</si>
  <si>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</si>
  <si>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</si>
  <si>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</si>
  <si>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</si>
  <si>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</si>
  <si>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</si>
  <si>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</si>
  <si>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</si>
  <si>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</si>
  <si>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</si>
  <si>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</si>
  <si>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</si>
  <si>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</si>
  <si>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</si>
  <si>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</si>
  <si>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</si>
  <si>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</si>
  <si>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</si>
  <si>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</si>
  <si>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</si>
  <si>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</si>
  <si>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</si>
  <si>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</si>
  <si>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</si>
  <si>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</si>
  <si>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</si>
  <si>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</si>
  <si>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</si>
  <si>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</si>
  <si>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</si>
  <si>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</si>
  <si>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</si>
  <si>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</si>
  <si>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</si>
  <si>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</si>
  <si>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</si>
  <si>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</si>
  <si>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</si>
  <si>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</si>
  <si>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</si>
  <si>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</si>
  <si>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</si>
  <si>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</si>
  <si>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</si>
  <si>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</si>
  <si>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</si>
  <si>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</si>
  <si>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</si>
  <si>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</si>
  <si>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</si>
  <si>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</si>
  <si>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</si>
  <si>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</si>
  <si>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</si>
  <si>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</si>
  <si>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</si>
  <si>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</si>
  <si>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</si>
  <si>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</si>
  <si>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</si>
  <si>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</si>
  <si>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</si>
  <si>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</si>
  <si>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</si>
  <si>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</si>
  <si>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</si>
  <si>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</si>
  <si>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</si>
  <si>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</si>
  <si>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</si>
  <si>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</si>
  <si>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</si>
  <si>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</si>
  <si>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</si>
  <si>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</si>
  <si>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</si>
  <si>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</si>
  <si>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</si>
  <si>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</si>
  <si>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</si>
  <si>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</si>
  <si>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</si>
  <si>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</si>
  <si>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</si>
  <si>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</si>
  <si>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</si>
  <si>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</si>
  <si>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</si>
  <si>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</si>
  <si>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</si>
  <si>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</si>
  <si>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</si>
  <si>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</si>
  <si>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</si>
  <si>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</si>
  <si>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</si>
  <si>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</si>
  <si>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</si>
  <si>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</si>
  <si>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</si>
  <si>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</si>
  <si>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</si>
  <si>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</si>
  <si>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</si>
  <si>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</si>
  <si>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</si>
  <si>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</si>
  <si>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</si>
  <si>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</si>
  <si>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</si>
  <si>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</si>
  <si>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</si>
  <si>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</si>
  <si>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</si>
  <si>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</si>
  <si>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</si>
  <si>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</si>
  <si>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</si>
  <si>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</si>
  <si>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</si>
  <si>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</si>
  <si>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</si>
  <si>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</si>
  <si>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</si>
  <si>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</si>
  <si>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</si>
  <si>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</si>
  <si>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</si>
  <si>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</si>
  <si>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</si>
  <si>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</si>
  <si>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</si>
  <si>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</si>
  <si>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</si>
  <si>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</si>
  <si>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</si>
  <si>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</si>
  <si>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</si>
  <si>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</si>
  <si>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</si>
  <si>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</si>
  <si>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</si>
  <si>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</si>
  <si>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</si>
  <si>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</si>
  <si>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</si>
  <si>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</si>
  <si>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</si>
  <si>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</si>
  <si>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</si>
  <si>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</si>
  <si>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</si>
  <si>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</si>
  <si>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</si>
  <si>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</si>
  <si>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</si>
  <si>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</si>
  <si>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</si>
  <si>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</si>
  <si>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</si>
  <si>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</si>
  <si>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</si>
  <si>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</si>
  <si>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</si>
  <si>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</si>
  <si>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</si>
  <si>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</si>
  <si>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</si>
  <si>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</si>
  <si>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</si>
  <si>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</si>
  <si>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</si>
  <si>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</si>
  <si>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</si>
  <si>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</si>
  <si>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</si>
  <si>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</si>
  <si>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</si>
  <si>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</si>
  <si>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</si>
  <si>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</si>
  <si>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</si>
  <si>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</si>
  <si>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</si>
  <si>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</si>
  <si>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</si>
  <si>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</si>
  <si>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</si>
  <si>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</si>
  <si>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</si>
  <si>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</si>
  <si>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</si>
  <si>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</si>
  <si>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</si>
  <si>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</si>
  <si>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</si>
  <si>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</si>
  <si>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</si>
  <si>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</si>
  <si>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</si>
  <si>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</si>
  <si>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</si>
  <si>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</si>
  <si>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</si>
  <si>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</si>
  <si>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</si>
  <si>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</si>
  <si>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</si>
  <si>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</si>
  <si>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</si>
  <si>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</si>
  <si>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</si>
  <si>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</si>
  <si>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</si>
  <si>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</si>
  <si>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</si>
  <si>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</si>
  <si>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</si>
  <si>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</si>
  <si>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</si>
  <si>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</si>
  <si>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</si>
  <si>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</si>
  <si>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</si>
  <si>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</si>
  <si>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</si>
  <si>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</si>
  <si>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</si>
  <si>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</si>
  <si>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</si>
  <si>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</si>
  <si>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</si>
  <si>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</si>
  <si>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</si>
  <si>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</si>
  <si>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</si>
  <si>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</si>
  <si>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</si>
  <si>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</si>
  <si>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</si>
  <si>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</si>
  <si>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</si>
  <si>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</si>
  <si>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</si>
  <si>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</si>
  <si>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</si>
  <si>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</si>
  <si>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</si>
  <si>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</si>
  <si>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</si>
  <si>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</si>
  <si>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</si>
  <si>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</si>
  <si>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</si>
  <si>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</si>
  <si>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</si>
  <si>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</si>
  <si>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</si>
  <si>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</si>
  <si>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</si>
  <si>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</si>
  <si>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</si>
  <si>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</si>
  <si>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</si>
  <si>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</si>
  <si>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</si>
  <si>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</si>
  <si>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</si>
  <si>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</si>
  <si>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</si>
  <si>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</si>
  <si>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</si>
  <si>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</si>
  <si>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</si>
  <si>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</si>
  <si>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</si>
  <si>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</si>
  <si>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</si>
  <si>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</si>
  <si>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</si>
  <si>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</si>
  <si>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</si>
  <si>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</si>
  <si>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</si>
  <si>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</si>
  <si>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</si>
  <si>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</si>
  <si>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</si>
  <si>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</si>
  <si>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</si>
  <si>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</si>
  <si>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</si>
  <si>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</si>
  <si>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</si>
  <si>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</si>
  <si>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</si>
  <si>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</si>
  <si>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</si>
  <si>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</si>
  <si>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</si>
  <si>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</si>
  <si>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</si>
  <si>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</si>
  <si>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</si>
  <si>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</si>
  <si>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</si>
  <si>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</si>
  <si>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</si>
  <si>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</si>
  <si>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</si>
  <si>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</si>
  <si>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</si>
  <si>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</si>
  <si>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</si>
  <si>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</si>
  <si>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</si>
  <si>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</si>
  <si>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</si>
  <si>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</si>
  <si>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</si>
  <si>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</si>
  <si>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</si>
  <si>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</si>
  <si>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</si>
  <si>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</si>
  <si>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</si>
  <si>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</si>
  <si>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</si>
  <si>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</si>
  <si>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</si>
  <si>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</si>
  <si>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</si>
  <si>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</si>
  <si>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</si>
  <si>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</si>
  <si>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</si>
  <si>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</si>
  <si>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</si>
  <si>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</si>
  <si>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</si>
  <si>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</si>
  <si>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</si>
  <si>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</si>
  <si>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</si>
  <si>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</si>
  <si>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</si>
  <si>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</si>
  <si>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</si>
  <si>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</si>
  <si>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</si>
  <si>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</si>
  <si>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</si>
  <si>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</si>
  <si>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</si>
  <si>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</si>
  <si>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</si>
  <si>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</si>
  <si>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</si>
  <si>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</si>
  <si>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</si>
  <si>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</si>
  <si>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</si>
  <si>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</si>
  <si>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</si>
  <si>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</si>
  <si>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</si>
  <si>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</si>
  <si>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</si>
  <si>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</si>
  <si>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</si>
  <si>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</si>
  <si>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</si>
  <si>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</si>
  <si>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</si>
  <si>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</si>
  <si>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</si>
  <si>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</si>
  <si>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</si>
  <si>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</si>
  <si>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</si>
  <si>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</si>
  <si>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</si>
  <si>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</si>
  <si>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</si>
  <si>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</si>
  <si>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</si>
  <si>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</si>
  <si>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</si>
  <si>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</si>
  <si>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</si>
  <si>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</si>
  <si>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</si>
  <si>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</si>
  <si>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</si>
  <si>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</si>
  <si>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</si>
  <si>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</si>
  <si>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</si>
  <si>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</si>
  <si>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</si>
  <si>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</si>
  <si>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</si>
  <si>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</si>
  <si>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</si>
  <si>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</si>
  <si>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</si>
  <si>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</si>
  <si>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</si>
  <si>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</si>
  <si>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</si>
  <si>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</si>
  <si>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</si>
  <si>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</si>
  <si>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</si>
  <si>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</si>
  <si>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</si>
  <si>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</si>
  <si>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</si>
  <si>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</si>
  <si>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</si>
  <si>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</si>
  <si>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</si>
  <si>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</si>
  <si>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</si>
  <si>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</si>
  <si>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</si>
  <si>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</si>
  <si>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</si>
  <si>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</si>
  <si>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</si>
  <si>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</si>
  <si>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</si>
  <si>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</si>
  <si>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</si>
  <si>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</si>
  <si>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</si>
  <si>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</si>
  <si>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</si>
  <si>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</si>
  <si>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</si>
  <si>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</si>
  <si>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</si>
  <si>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</si>
  <si>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</si>
  <si>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</si>
  <si>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</si>
  <si>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</si>
  <si>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</si>
  <si>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</si>
  <si>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</si>
  <si>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</si>
  <si>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</si>
  <si>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</si>
  <si>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</si>
  <si>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</si>
  <si>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</si>
  <si>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</si>
  <si>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</si>
  <si>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</si>
  <si>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</si>
  <si>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</si>
  <si>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</si>
  <si>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</si>
  <si>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</si>
  <si>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</si>
  <si>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</si>
  <si>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</si>
  <si>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</si>
  <si>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</si>
  <si>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</si>
  <si>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</si>
  <si>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</si>
  <si>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</si>
  <si>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</si>
  <si>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</si>
  <si>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</si>
  <si>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</si>
  <si>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</si>
  <si>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</si>
  <si>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</si>
  <si>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</si>
  <si>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</si>
  <si>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</si>
  <si>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</si>
  <si>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</si>
  <si>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</si>
  <si>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</si>
  <si>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</si>
  <si>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</si>
  <si>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</si>
  <si>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</si>
  <si>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</si>
  <si>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</si>
  <si>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</si>
  <si>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</si>
  <si>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</si>
  <si>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</si>
  <si>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</si>
  <si>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</si>
  <si>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</si>
  <si>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</si>
  <si>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</si>
  <si>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</si>
  <si>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</si>
  <si>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</si>
  <si>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</si>
  <si>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</si>
  <si>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</si>
  <si>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</si>
  <si>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</si>
  <si>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</si>
  <si>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</si>
  <si>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</si>
  <si>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</si>
  <si>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</si>
  <si>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</si>
  <si>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</si>
  <si>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</si>
  <si>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</si>
  <si>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</si>
  <si>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</si>
  <si>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</si>
  <si>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</si>
  <si>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</si>
  <si>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</si>
  <si>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</si>
  <si>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</si>
  <si>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</si>
  <si>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</si>
  <si>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</si>
  <si>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</si>
  <si>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</si>
  <si>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</si>
  <si>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</si>
  <si>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</si>
  <si>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</si>
  <si>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</si>
  <si>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</si>
  <si>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</si>
  <si>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</si>
  <si>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</si>
  <si>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</si>
  <si>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</si>
  <si>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</si>
  <si>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</si>
  <si>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</si>
  <si>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</si>
  <si>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</si>
  <si>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</si>
  <si>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</si>
  <si>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</si>
  <si>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</si>
  <si>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</si>
  <si>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</si>
  <si>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</si>
  <si>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</si>
  <si>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</si>
  <si>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</si>
  <si>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</si>
  <si>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</si>
  <si>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</si>
  <si>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</si>
  <si>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</si>
  <si>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</si>
  <si>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</si>
  <si>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</si>
  <si>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</si>
  <si>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</si>
  <si>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</si>
  <si>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</si>
  <si>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</si>
  <si>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</si>
  <si>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</si>
  <si>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</si>
  <si>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</si>
  <si>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</si>
  <si>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</si>
  <si>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</si>
  <si>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</si>
  <si>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</si>
  <si>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</si>
  <si>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</si>
  <si>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</si>
  <si>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</si>
  <si>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</si>
  <si>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</si>
  <si>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</si>
  <si>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</si>
  <si>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</si>
  <si>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</si>
  <si>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</si>
  <si>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</si>
  <si>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</si>
  <si>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</si>
  <si>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</si>
  <si>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</si>
  <si>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</si>
  <si>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</si>
  <si>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</si>
  <si>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</si>
  <si>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</si>
  <si>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</si>
  <si>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</si>
  <si>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</si>
  <si>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</si>
  <si>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</si>
  <si>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</si>
  <si>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</si>
  <si>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</si>
  <si>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</si>
  <si>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</si>
  <si>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</si>
  <si>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</si>
  <si>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</si>
  <si>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</si>
  <si>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</si>
  <si>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</si>
  <si>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</si>
  <si>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</si>
  <si>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</si>
  <si>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</si>
  <si>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</si>
  <si>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</si>
  <si>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</si>
  <si>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</si>
  <si>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</si>
  <si>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</si>
  <si>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</si>
  <si>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</si>
  <si>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</si>
  <si>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</si>
  <si>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</si>
  <si>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</si>
  <si>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</si>
  <si>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</si>
  <si>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</si>
  <si>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</si>
  <si>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</si>
  <si>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</si>
  <si>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</si>
  <si>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</si>
  <si>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</si>
  <si>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</si>
  <si>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</si>
  <si>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</si>
  <si>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</si>
  <si>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</si>
  <si>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</si>
  <si>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</si>
  <si>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</si>
  <si>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</si>
  <si>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</si>
  <si>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</si>
  <si>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</si>
  <si>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</si>
  <si>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</si>
  <si>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</si>
  <si>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</si>
  <si>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</si>
  <si>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</si>
  <si>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</si>
  <si>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</si>
  <si>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</si>
  <si>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</si>
  <si>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</si>
  <si>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</si>
  <si>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</si>
  <si>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</si>
  <si>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</si>
  <si>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</si>
  <si>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</si>
  <si>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</si>
  <si>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</si>
  <si>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</si>
  <si>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</si>
  <si>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</si>
  <si>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</si>
  <si>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</si>
  <si>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</si>
  <si>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</si>
  <si>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</si>
  <si>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</si>
  <si>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</si>
  <si>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</si>
  <si>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</si>
  <si>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</si>
  <si>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</si>
  <si>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</si>
  <si>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</si>
  <si>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</si>
  <si>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</si>
  <si>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</si>
  <si>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</si>
  <si>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</si>
  <si>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</si>
  <si>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</si>
  <si>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</si>
  <si>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</si>
  <si>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</si>
  <si>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</si>
  <si>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</si>
  <si>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</si>
  <si>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</si>
  <si>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</si>
  <si>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</si>
  <si>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</si>
  <si>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</si>
  <si>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</si>
  <si>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</si>
  <si>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</si>
  <si>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</si>
  <si>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</si>
  <si>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</si>
  <si>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</si>
  <si>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</si>
  <si>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</si>
  <si>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</si>
  <si>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</si>
  <si>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</si>
  <si>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</si>
  <si>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</si>
  <si>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</si>
  <si>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</si>
  <si>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</si>
  <si>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</si>
  <si>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</si>
  <si>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</si>
  <si>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</si>
  <si>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</si>
  <si>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</si>
  <si>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</si>
  <si>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</si>
  <si>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</si>
  <si>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</si>
  <si>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</si>
  <si>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</si>
  <si>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</si>
  <si>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</si>
  <si>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</si>
  <si>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</si>
  <si>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</si>
  <si>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</si>
  <si>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</si>
  <si>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</si>
  <si>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</si>
  <si>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</si>
  <si>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</si>
  <si>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</si>
  <si>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</si>
  <si>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</si>
  <si>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</si>
  <si>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</si>
  <si>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</si>
  <si>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</si>
  <si>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</si>
  <si>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</si>
  <si>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</si>
  <si>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</si>
  <si>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</si>
  <si>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</si>
  <si>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</si>
  <si>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</si>
  <si>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</si>
  <si>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</si>
  <si>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</si>
  <si>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</si>
  <si>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</si>
  <si>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</si>
  <si>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</si>
  <si>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</si>
  <si>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</si>
  <si>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</si>
  <si>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</si>
  <si>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</si>
  <si>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</si>
  <si>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</si>
  <si>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</si>
  <si>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</si>
  <si>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</si>
  <si>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</si>
  <si>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</si>
  <si>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</si>
  <si>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</si>
  <si>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</si>
  <si>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</si>
  <si>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</si>
  <si>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</si>
  <si>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</si>
  <si>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</si>
  <si>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</si>
  <si>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</si>
  <si>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</si>
  <si>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</si>
  <si>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</si>
  <si>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</si>
  <si>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</si>
  <si>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</si>
  <si>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</si>
  <si>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</si>
  <si>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</si>
  <si>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</si>
  <si>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</si>
  <si>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</si>
  <si>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</si>
  <si>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</si>
  <si>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</si>
  <si>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</si>
  <si>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</si>
  <si>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</si>
  <si>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</si>
  <si>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</si>
  <si>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</si>
  <si>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</si>
  <si>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</si>
  <si>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</si>
  <si>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</si>
  <si>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</si>
  <si>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</si>
  <si>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</si>
  <si>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</si>
  <si>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</si>
  <si>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</si>
  <si>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</si>
  <si>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</si>
  <si>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</si>
  <si>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</si>
  <si>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</si>
  <si>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</si>
  <si>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</si>
  <si>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</si>
  <si>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</si>
  <si>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</si>
  <si>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</si>
  <si>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</si>
  <si>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</si>
  <si>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</si>
  <si>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</si>
  <si>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</si>
  <si>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</si>
  <si>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</si>
  <si>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</si>
  <si>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</si>
  <si>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</si>
  <si>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</si>
  <si>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</si>
  <si>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</si>
  <si>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</si>
  <si>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</si>
  <si>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</si>
  <si>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</si>
  <si>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</si>
  <si>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</si>
  <si>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</si>
  <si>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</si>
  <si>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</si>
  <si>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</si>
  <si>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</si>
  <si>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</si>
  <si>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</si>
  <si>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</si>
  <si>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</si>
  <si>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</si>
  <si>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</si>
  <si>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</si>
  <si>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</si>
  <si>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</si>
  <si>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</si>
  <si>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</si>
  <si>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</si>
  <si>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</si>
  <si>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</si>
  <si>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</si>
  <si>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</si>
  <si>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</si>
  <si>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</si>
  <si>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</si>
  <si>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</si>
  <si>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</si>
  <si>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</si>
  <si>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</si>
  <si>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</si>
  <si>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</si>
  <si>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</si>
  <si>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</si>
  <si>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</si>
  <si>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</si>
  <si>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</si>
  <si>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</si>
  <si>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</si>
  <si>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</si>
  <si>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</si>
  <si>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</si>
  <si>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</si>
  <si>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</si>
  <si>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</si>
  <si>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</si>
  <si>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</si>
  <si>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</si>
  <si>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</si>
  <si>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</si>
  <si>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</si>
  <si>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</si>
  <si>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</si>
  <si>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</si>
  <si>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</si>
  <si>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</si>
  <si>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</si>
  <si>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</si>
  <si>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</si>
  <si>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</si>
  <si>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</si>
  <si>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</si>
  <si>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</si>
  <si>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</si>
  <si>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</si>
  <si>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</si>
  <si>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</si>
  <si>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</si>
  <si>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</si>
  <si>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</si>
  <si>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</si>
  <si>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</si>
  <si>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</si>
  <si>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</si>
  <si>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</si>
  <si>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</si>
  <si>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</si>
  <si>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</si>
  <si>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</si>
  <si>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</si>
  <si>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</si>
  <si>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</si>
  <si>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</si>
  <si>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</si>
  <si>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</si>
  <si>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</si>
  <si>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</si>
  <si>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</si>
  <si>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</si>
  <si>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</si>
  <si>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</si>
  <si>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</si>
  <si>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</si>
  <si>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</si>
  <si>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</si>
  <si>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</si>
  <si>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</si>
  <si>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</si>
  <si>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</si>
  <si>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</si>
  <si>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</si>
  <si>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</si>
  <si>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</si>
  <si>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</si>
  <si>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</si>
  <si>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</si>
  <si>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</si>
  <si>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</si>
  <si>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</si>
  <si>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</si>
  <si>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</si>
  <si>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</si>
  <si>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</si>
  <si>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</si>
  <si>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</si>
  <si>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</si>
  <si>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</si>
  <si>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</si>
  <si>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</si>
  <si>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</si>
  <si>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</si>
  <si>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</si>
  <si>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</si>
  <si>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</si>
  <si>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</si>
  <si>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</si>
  <si>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</si>
  <si>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</si>
  <si>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</si>
  <si>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</si>
  <si>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</si>
  <si>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</si>
  <si>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</si>
  <si>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</si>
  <si>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</si>
  <si>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</si>
  <si>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</si>
  <si>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</si>
  <si>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</si>
  <si>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</si>
  <si>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</si>
  <si>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</si>
  <si>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</si>
  <si>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</si>
  <si>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</si>
  <si>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</si>
  <si>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</si>
  <si>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</si>
  <si>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</si>
  <si>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</si>
  <si>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</si>
  <si>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</si>
  <si>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</si>
  <si>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</si>
  <si>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</si>
  <si>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</si>
  <si>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</si>
  <si>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</si>
  <si>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</si>
  <si>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</si>
  <si>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</si>
  <si>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</si>
  <si>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</si>
  <si>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</si>
  <si>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</si>
  <si>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</si>
  <si>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</si>
  <si>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</si>
  <si>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</si>
  <si>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</si>
  <si>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</si>
  <si>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</si>
  <si>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</si>
  <si>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</si>
  <si>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</si>
  <si>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</si>
  <si>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</si>
  <si>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</si>
  <si>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</si>
  <si>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</si>
  <si>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</si>
  <si>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</si>
  <si>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</si>
  <si>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</si>
  <si>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</si>
  <si>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</si>
  <si>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</si>
  <si>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</si>
  <si>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</si>
  <si>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</si>
  <si>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</si>
  <si>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</si>
  <si>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</si>
  <si>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</si>
  <si>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</si>
  <si>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</si>
  <si>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</si>
  <si>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</si>
  <si>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</si>
  <si>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</si>
  <si>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</si>
  <si>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</si>
  <si>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</si>
  <si>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</si>
  <si>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</si>
  <si>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</si>
  <si>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</si>
  <si>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</si>
  <si>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</si>
  <si>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</si>
  <si>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</si>
  <si>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</si>
  <si>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</si>
  <si>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</si>
  <si>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</si>
  <si>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</si>
  <si>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</si>
  <si>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</si>
  <si>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</si>
  <si>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</si>
  <si>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</si>
  <si>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</si>
  <si>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</si>
  <si>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</si>
  <si>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</si>
  <si>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</si>
  <si>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</si>
  <si>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</si>
  <si>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</si>
  <si>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</si>
  <si>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</si>
  <si>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</si>
  <si>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</si>
  <si>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</si>
  <si>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</si>
  <si>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</si>
  <si>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</si>
  <si>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</si>
  <si>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</si>
  <si>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</si>
  <si>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</si>
  <si>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</si>
  <si>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</si>
  <si>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</si>
  <si>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</si>
  <si>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</si>
  <si>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</si>
  <si>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</si>
  <si>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</si>
  <si>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</si>
  <si>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</si>
  <si>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</si>
  <si>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</si>
  <si>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</si>
  <si>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</si>
  <si>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</si>
  <si>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</si>
  <si>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</si>
  <si>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</si>
  <si>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</si>
  <si>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</si>
  <si>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</si>
  <si>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</si>
  <si>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</si>
  <si>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</si>
  <si>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</si>
  <si>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</si>
  <si>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</si>
  <si>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</si>
  <si>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</si>
  <si>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</si>
  <si>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</si>
  <si>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</si>
  <si>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</si>
  <si>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</si>
  <si>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</si>
  <si>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</si>
  <si>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</si>
  <si>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</si>
  <si>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</si>
  <si>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</si>
  <si>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</si>
  <si>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</si>
  <si>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</si>
  <si>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</si>
  <si>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</si>
  <si>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</si>
  <si>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</si>
  <si>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</si>
  <si>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</si>
  <si>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</si>
  <si>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</si>
  <si>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</si>
  <si>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</si>
  <si>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</si>
  <si>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</si>
  <si>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</si>
  <si>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</si>
  <si>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</si>
  <si>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</si>
  <si>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</si>
  <si>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</si>
  <si>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</si>
  <si>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</si>
  <si>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</si>
  <si>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</si>
  <si>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</si>
  <si>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</si>
  <si>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</si>
  <si>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</si>
  <si>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</si>
  <si>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</si>
  <si>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</si>
  <si>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</si>
  <si>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</si>
  <si>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</si>
  <si>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</si>
  <si>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</si>
  <si>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</si>
  <si>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</si>
  <si>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</si>
  <si>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</si>
  <si>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</si>
  <si>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</si>
  <si>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</si>
  <si>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</si>
  <si>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</si>
  <si>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</si>
  <si>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</si>
  <si>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</si>
  <si>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</si>
  <si>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</si>
  <si>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</si>
  <si>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</si>
  <si>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</si>
  <si>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</si>
  <si>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</si>
  <si>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</si>
  <si>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</si>
  <si>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</si>
  <si>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</si>
  <si>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</si>
  <si>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</si>
  <si>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</si>
  <si>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</si>
  <si>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</si>
  <si>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</si>
  <si>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</si>
  <si>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</si>
  <si>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</si>
  <si>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</si>
  <si>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</si>
  <si>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</si>
  <si>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</si>
  <si>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</si>
  <si>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</si>
  <si>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</si>
  <si>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</si>
  <si>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</si>
  <si>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</si>
  <si>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</si>
  <si>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</si>
  <si>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</si>
  <si>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</si>
  <si>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</si>
  <si>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</si>
  <si>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</si>
  <si>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</si>
  <si>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</si>
  <si>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</si>
  <si>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</si>
  <si>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</si>
  <si>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</si>
  <si>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</si>
  <si>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</si>
  <si>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</si>
  <si>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</si>
  <si>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</si>
  <si>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</si>
  <si>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</si>
  <si>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</si>
  <si>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</si>
  <si>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</si>
  <si>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</si>
  <si>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</si>
  <si>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</si>
  <si>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</si>
  <si>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</si>
  <si>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</si>
  <si>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</si>
  <si>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</si>
  <si>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</si>
  <si>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</si>
  <si>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</si>
  <si>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</si>
  <si>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</si>
  <si>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</si>
  <si>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</si>
  <si>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</si>
  <si>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</si>
  <si>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</si>
  <si>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</si>
  <si>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</si>
  <si>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</si>
  <si>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</si>
  <si>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</si>
  <si>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</si>
  <si>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</si>
  <si>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</si>
  <si>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</si>
  <si>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</si>
  <si>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</si>
  <si>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</si>
  <si>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</si>
  <si>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</si>
  <si>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</si>
  <si>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</si>
  <si>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</si>
  <si>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</si>
  <si>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</si>
  <si>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</si>
  <si>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</si>
  <si>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</si>
  <si>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</si>
  <si>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</si>
  <si>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</si>
  <si>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</si>
  <si>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</si>
  <si>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</si>
  <si>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</si>
  <si>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</si>
  <si>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</si>
  <si>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</si>
  <si>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</si>
  <si>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</si>
  <si>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</si>
  <si>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</si>
  <si>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</si>
  <si>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</si>
  <si>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</si>
  <si>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</si>
  <si>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</si>
  <si>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</si>
  <si>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</si>
  <si>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</si>
  <si>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</si>
  <si>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</si>
  <si>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</si>
  <si>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</si>
  <si>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</si>
  <si>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</si>
  <si>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</si>
  <si>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</si>
  <si>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</si>
  <si>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</si>
  <si>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</si>
  <si>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</si>
  <si>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</si>
  <si>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</si>
  <si>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</si>
  <si>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</si>
  <si>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</si>
  <si>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</si>
  <si>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</si>
  <si>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</si>
  <si>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</si>
  <si>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</si>
  <si>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</si>
  <si>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</si>
  <si>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</si>
  <si>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</si>
  <si>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</si>
  <si>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</si>
  <si>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</si>
  <si>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</si>
  <si>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</si>
  <si>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</si>
  <si>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</si>
  <si>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</si>
  <si>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</si>
  <si>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</si>
  <si>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</si>
  <si>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</si>
  <si>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</si>
  <si>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</si>
  <si>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</si>
  <si>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</si>
  <si>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</si>
  <si>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</si>
  <si>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</si>
  <si>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</si>
  <si>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</si>
  <si>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</si>
  <si>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</si>
  <si>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</si>
  <si>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</si>
  <si>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</si>
  <si>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</si>
  <si>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</si>
  <si>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</si>
  <si>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</si>
  <si>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</si>
  <si>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</si>
  <si>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</si>
  <si>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</si>
  <si>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</si>
  <si>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</si>
  <si>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</si>
  <si>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</si>
  <si>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</si>
  <si>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</si>
  <si>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</si>
  <si>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</si>
  <si>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</si>
  <si>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</si>
  <si>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</si>
  <si>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</si>
  <si>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</si>
  <si>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</si>
  <si>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</si>
  <si>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</si>
  <si>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</si>
  <si>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</si>
  <si>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</si>
  <si>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</si>
  <si>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</si>
  <si>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</si>
  <si>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</si>
  <si>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</si>
  <si>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</si>
  <si>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</si>
  <si>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</si>
  <si>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</si>
  <si>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</si>
  <si>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</si>
  <si>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</si>
  <si>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</si>
  <si>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</si>
  <si>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</si>
  <si>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</si>
  <si>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</si>
  <si>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</si>
  <si>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</si>
  <si>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</si>
  <si>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</si>
  <si>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</si>
  <si>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</si>
  <si>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</si>
  <si>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</si>
  <si>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</si>
  <si>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</si>
  <si>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</si>
  <si>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</si>
  <si>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</si>
  <si>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</si>
  <si>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</si>
  <si>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</si>
  <si>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</si>
  <si>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</si>
  <si>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</si>
  <si>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</si>
  <si>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</si>
  <si>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</si>
  <si>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</si>
  <si>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</si>
  <si>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</si>
  <si>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</si>
  <si>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</si>
  <si>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</si>
  <si>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</si>
  <si>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</si>
  <si>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</si>
  <si>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</si>
  <si>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</si>
  <si>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</si>
  <si>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</si>
  <si>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</si>
  <si>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</si>
  <si>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</si>
  <si>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</si>
  <si>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</si>
  <si>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</si>
  <si>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</si>
  <si>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</si>
  <si>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</si>
  <si>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</si>
  <si>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</si>
  <si>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</si>
  <si>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</si>
  <si>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</si>
  <si>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</si>
  <si>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</si>
  <si>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</si>
  <si>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</si>
  <si>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</si>
  <si>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</si>
  <si>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</si>
  <si>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</si>
  <si>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</si>
  <si>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</si>
  <si>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</si>
  <si>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</si>
  <si>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</si>
  <si>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</si>
  <si>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</si>
  <si>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</si>
  <si>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</si>
  <si>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</si>
  <si>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</si>
  <si>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</si>
  <si>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</si>
  <si>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</si>
  <si>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</si>
  <si>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</si>
  <si>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</si>
  <si>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</si>
  <si>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</si>
  <si>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</si>
  <si>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</si>
  <si>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</si>
  <si>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</si>
  <si>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</si>
  <si>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</si>
  <si>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</si>
  <si>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</si>
  <si>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</si>
  <si>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</si>
  <si>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</si>
  <si>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</si>
  <si>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</si>
  <si>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</si>
  <si>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</si>
  <si>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</si>
  <si>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</si>
  <si>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</si>
  <si>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</si>
  <si>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</si>
  <si>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</si>
  <si>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</si>
  <si>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</si>
  <si>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</si>
  <si>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</si>
  <si>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</si>
  <si>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</si>
  <si>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</si>
  <si>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</si>
  <si>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</si>
  <si>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</si>
  <si>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</si>
  <si>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</si>
  <si>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</si>
  <si>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</si>
  <si>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</si>
  <si>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</si>
  <si>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</si>
  <si>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</si>
  <si>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</si>
  <si>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</si>
  <si>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</si>
  <si>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</si>
  <si>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</si>
  <si>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</si>
  <si>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</si>
  <si>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</si>
  <si>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</si>
  <si>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</si>
  <si>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</si>
  <si>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</si>
  <si>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</si>
  <si>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</si>
  <si>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</si>
  <si>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</si>
  <si>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</si>
  <si>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</si>
  <si>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</si>
  <si>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</si>
  <si>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</si>
  <si>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</si>
  <si>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</si>
  <si>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</si>
  <si>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</si>
  <si>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</si>
  <si>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</si>
  <si>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</si>
  <si>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</si>
  <si>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</si>
  <si>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</si>
  <si>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</si>
  <si>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</si>
  <si>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</si>
  <si>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</si>
  <si>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</si>
  <si>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</si>
  <si>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</si>
  <si>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</si>
  <si>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</si>
  <si>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</si>
  <si>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</si>
  <si>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</si>
  <si>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</si>
  <si>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</si>
  <si>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</si>
  <si>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</si>
  <si>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</si>
  <si>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</si>
  <si>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</si>
  <si>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</si>
  <si>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</si>
  <si>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</si>
  <si>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</si>
  <si>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</si>
  <si>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</si>
  <si>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</si>
  <si>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</si>
  <si>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</si>
  <si>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</si>
  <si>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</si>
  <si>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</si>
  <si>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</si>
  <si>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</si>
  <si>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</si>
  <si>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</si>
  <si>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</si>
  <si>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</si>
  <si>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</si>
  <si>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</si>
  <si>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</si>
  <si>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</si>
  <si>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</si>
  <si>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</si>
  <si>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</si>
  <si>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</si>
  <si>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</si>
  <si>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</si>
  <si>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</si>
  <si>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</si>
  <si>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</si>
  <si>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</si>
  <si>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</si>
  <si>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</si>
  <si>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</si>
  <si>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</si>
  <si>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</si>
  <si>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</si>
  <si>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</si>
  <si>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</si>
  <si>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</si>
  <si>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</si>
  <si>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</si>
  <si>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</si>
  <si>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</si>
  <si>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</si>
  <si>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</si>
  <si>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</si>
  <si>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</si>
  <si>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</si>
  <si>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</si>
  <si>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</si>
  <si>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</si>
  <si>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</si>
  <si>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</si>
  <si>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</si>
  <si>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</si>
  <si>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</si>
  <si>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</si>
  <si>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</si>
  <si>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</si>
  <si>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</si>
  <si>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</si>
  <si>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</si>
  <si>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</si>
  <si>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</si>
  <si>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</si>
  <si>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</si>
  <si>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</si>
  <si>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</si>
  <si>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</si>
  <si>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</si>
  <si>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</si>
  <si>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</si>
  <si>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</si>
  <si>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</si>
  <si>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</si>
  <si>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</si>
  <si>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</si>
  <si>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</si>
  <si>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</si>
  <si>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</si>
  <si>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</si>
  <si>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</si>
  <si>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</si>
  <si>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</si>
  <si>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</si>
  <si>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</si>
  <si>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</si>
  <si>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</si>
  <si>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</si>
  <si>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</si>
  <si>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</si>
  <si>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</si>
  <si>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</si>
  <si>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</si>
  <si>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</si>
  <si>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</si>
  <si>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</si>
  <si>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</si>
  <si>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</si>
  <si>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</si>
  <si>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</si>
  <si>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</si>
  <si>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</si>
  <si>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</si>
  <si>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</si>
  <si>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</si>
  <si>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</si>
  <si>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</si>
  <si>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</si>
  <si>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</si>
  <si>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</si>
  <si>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</si>
  <si>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</si>
  <si>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</si>
  <si>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</si>
  <si>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</si>
  <si>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</si>
  <si>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</si>
  <si>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</si>
  <si>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</si>
  <si>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</si>
  <si>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</si>
  <si>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</si>
  <si>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</si>
  <si>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</si>
  <si>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</si>
  <si>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</si>
  <si>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</si>
  <si>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</si>
  <si>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</si>
  <si>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</si>
  <si>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</si>
  <si>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</si>
  <si>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</si>
  <si>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</si>
  <si>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</si>
  <si>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</si>
  <si>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</si>
  <si>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</si>
  <si>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</si>
  <si>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</si>
  <si>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</si>
  <si>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</si>
  <si>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</si>
  <si>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</si>
  <si>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</si>
  <si>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</si>
  <si>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</si>
  <si>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</si>
  <si>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</si>
  <si>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</si>
  <si>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</si>
  <si>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</si>
  <si>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</si>
  <si>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</si>
  <si>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</si>
  <si>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</si>
  <si>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</si>
  <si>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</si>
  <si>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</si>
  <si>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</si>
  <si>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</si>
  <si>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</si>
  <si>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</si>
  <si>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</si>
  <si>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</si>
  <si>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</si>
  <si>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</si>
  <si>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</si>
  <si>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</si>
  <si>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</si>
  <si>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</si>
  <si>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</si>
  <si>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</si>
  <si>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</si>
  <si>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</si>
  <si>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</si>
  <si>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</si>
  <si>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</si>
  <si>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</si>
  <si>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</si>
  <si>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</si>
  <si>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</si>
  <si>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</si>
  <si>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</si>
  <si>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</si>
  <si>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</si>
  <si>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</si>
  <si>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</si>
  <si>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</si>
  <si>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</si>
  <si>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</si>
  <si>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</si>
  <si>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</si>
  <si>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</si>
  <si>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</si>
  <si>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</si>
  <si>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</si>
  <si>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</si>
  <si>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</si>
  <si>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</si>
  <si>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</si>
  <si>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</si>
  <si>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</si>
  <si>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</si>
  <si>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</si>
  <si>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</si>
  <si>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</si>
  <si>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</si>
  <si>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</si>
  <si>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</si>
  <si>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</si>
  <si>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</si>
  <si>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</si>
  <si>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</si>
  <si>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</si>
  <si>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</si>
  <si>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</si>
  <si>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</si>
  <si>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</si>
  <si>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</si>
  <si>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</si>
  <si>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</si>
  <si>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</si>
  <si>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</si>
  <si>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</si>
  <si>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</si>
  <si>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</si>
  <si>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</si>
  <si>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</si>
  <si>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</si>
  <si>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</si>
  <si>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</si>
  <si>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</si>
  <si>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</si>
  <si>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</si>
  <si>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</si>
  <si>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</si>
  <si>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</si>
  <si>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</si>
  <si>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</si>
  <si>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</si>
  <si>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</si>
  <si>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</si>
  <si>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</si>
  <si>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</si>
  <si>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</si>
  <si>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</si>
  <si>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</si>
  <si>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</si>
  <si>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</si>
  <si>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</si>
  <si>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</si>
  <si>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</si>
  <si>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</si>
  <si>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</si>
  <si>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</si>
  <si>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</si>
  <si>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</si>
  <si>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</si>
  <si>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</si>
  <si>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</si>
  <si>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</si>
  <si>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</si>
  <si>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</si>
  <si>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</si>
  <si>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</si>
  <si>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</si>
  <si>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</si>
  <si>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</si>
  <si>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</si>
  <si>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</si>
  <si>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</si>
  <si>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</si>
  <si>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</si>
  <si>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</si>
  <si>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</si>
  <si>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</si>
  <si>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</si>
  <si>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</si>
  <si>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</si>
  <si>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</si>
  <si>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</si>
  <si>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</si>
  <si>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</si>
  <si>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</si>
  <si>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</si>
  <si>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</si>
  <si>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</si>
  <si>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</si>
  <si>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</si>
  <si>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</si>
  <si>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</si>
  <si>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</si>
  <si>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</si>
  <si>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</si>
  <si>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</si>
  <si>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</si>
  <si>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</si>
  <si>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</si>
  <si>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</si>
  <si>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</si>
  <si>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</si>
  <si>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</si>
  <si>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</si>
  <si>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</si>
  <si>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</si>
  <si>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</si>
  <si>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</si>
  <si>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</si>
  <si>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</si>
  <si>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</si>
  <si>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</si>
  <si>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</si>
  <si>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</si>
  <si>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</si>
  <si>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</si>
  <si>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</si>
  <si>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</si>
  <si>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</si>
  <si>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</si>
  <si>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</si>
  <si>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</si>
  <si>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</si>
  <si>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</si>
  <si>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</si>
  <si>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</si>
  <si>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</si>
  <si>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</si>
  <si>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</si>
  <si>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</si>
  <si>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</si>
  <si>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</si>
  <si>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</si>
  <si>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</si>
  <si>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</si>
  <si>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</si>
  <si>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</si>
  <si>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</si>
  <si>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</si>
  <si>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</si>
  <si>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</si>
  <si>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</si>
  <si>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</si>
  <si>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</si>
  <si>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</si>
  <si>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</si>
  <si>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</si>
  <si>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</si>
  <si>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</si>
  <si>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</si>
  <si>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</si>
  <si>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</si>
  <si>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</si>
  <si>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</si>
  <si>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</si>
  <si>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</si>
  <si>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</si>
  <si>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</si>
  <si>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</si>
  <si>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</si>
  <si>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</si>
  <si>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</si>
  <si>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</si>
  <si>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</si>
  <si>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</si>
  <si>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</si>
  <si>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</si>
  <si>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</si>
  <si>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</si>
  <si>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</si>
  <si>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</si>
  <si>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</si>
  <si>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</si>
  <si>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</si>
  <si>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</si>
  <si>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</si>
  <si>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</si>
  <si>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</si>
  <si>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</si>
  <si>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</si>
  <si>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</si>
  <si>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</si>
  <si>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</si>
  <si>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</si>
  <si>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</si>
  <si>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</si>
  <si>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</si>
  <si>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</si>
  <si>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</si>
  <si>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</si>
  <si>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</si>
  <si>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</si>
  <si>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</si>
  <si>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</si>
  <si>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</si>
  <si>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</si>
  <si>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</si>
  <si>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</si>
  <si>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</si>
  <si>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</si>
  <si>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</si>
  <si>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</si>
  <si>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</si>
  <si>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</si>
  <si>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</si>
  <si>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</si>
  <si>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</si>
  <si>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</si>
  <si>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</si>
  <si>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</si>
  <si>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</si>
  <si>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</si>
  <si>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</si>
  <si>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</si>
  <si>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</si>
  <si>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</si>
  <si>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</si>
  <si>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</si>
  <si>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</si>
  <si>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</si>
  <si>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</si>
  <si>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</si>
  <si>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</si>
  <si>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</si>
  <si>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</si>
  <si>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</si>
  <si>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</si>
  <si>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</si>
  <si>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</si>
  <si>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</si>
  <si>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</si>
  <si>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</si>
  <si>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</si>
  <si>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</si>
  <si>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</si>
  <si>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</si>
  <si>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</si>
  <si>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</si>
  <si>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</si>
  <si>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</si>
  <si>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</si>
  <si>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</si>
  <si>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</si>
  <si>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</si>
  <si>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</si>
  <si>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</si>
  <si>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</si>
  <si>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</si>
  <si>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</si>
  <si>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</si>
  <si>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</si>
  <si>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</si>
  <si>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</si>
  <si>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</si>
  <si>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</si>
  <si>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</si>
  <si>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</si>
  <si>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</si>
  <si>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</si>
  <si>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</si>
  <si>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</si>
  <si>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</si>
  <si>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</si>
  <si>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</si>
  <si>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</si>
  <si>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</si>
  <si>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</si>
  <si>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</si>
  <si>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</si>
  <si>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</si>
  <si>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</si>
  <si>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</si>
  <si>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</si>
  <si>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</si>
  <si>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</si>
  <si>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</si>
  <si>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</si>
  <si>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</si>
  <si>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</si>
  <si>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</si>
  <si>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</si>
  <si>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</si>
  <si>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</si>
  <si>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</si>
  <si>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</si>
  <si>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</si>
  <si>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</si>
  <si>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</si>
  <si>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</si>
  <si>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</si>
  <si>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</si>
  <si>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</si>
  <si>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</si>
  <si>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</si>
  <si>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</si>
  <si>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</si>
  <si>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</si>
  <si>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</si>
  <si>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</si>
  <si>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</si>
  <si>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</si>
  <si>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</si>
  <si>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</si>
  <si>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</si>
  <si>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</si>
  <si>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</si>
  <si>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</si>
  <si>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</si>
  <si>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</si>
  <si>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</si>
  <si>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</si>
  <si>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</si>
  <si>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</si>
  <si>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</si>
  <si>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</si>
  <si>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</si>
  <si>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</si>
  <si>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</si>
  <si>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</si>
  <si>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</si>
  <si>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</si>
  <si>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</si>
  <si>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</si>
  <si>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</si>
  <si>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</si>
  <si>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</si>
  <si>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</si>
  <si>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</si>
  <si>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</si>
  <si>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</si>
  <si>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</si>
  <si>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</si>
  <si>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</si>
  <si>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2021-5-10000117</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</si>
  <si>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</si>
  <si>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</si>
  <si>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</si>
  <si>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</si>
  <si>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</si>
  <si>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</si>
  <si>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</si>
  <si>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</si>
  <si>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</si>
  <si>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</si>
  <si>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</si>
  <si>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</si>
  <si>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</si>
  <si>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</si>
  <si>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</si>
  <si>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</si>
  <si>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</si>
  <si>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</si>
  <si>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</si>
  <si>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</si>
  <si>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</si>
  <si>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ALBA INES ZAPATA GALVEZ</t>
  </si>
  <si>
    <t>Cra 22A 87 50 Int 2</t>
  </si>
  <si>
    <t>571 6106166</t>
  </si>
  <si>
    <t xml:space="preserve">Cra 22A 87 50 </t>
  </si>
  <si>
    <t>corporacion@juntosconstruyendofuturo.org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</si>
</sst>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88" zoomScale="90" zoomScaleNormal="125" zoomScaleSheetLayoutView="40" zoomScalePageLayoutView="40" workbookViewId="0">
      <selection activeCell="K213" sqref="K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2697</v>
      </c>
      <c r="D15" s="35"/>
      <c r="E15" s="35"/>
      <c r="F15" s="5"/>
      <c r="G15" s="32" t="s">
        <v>1168</v>
      </c>
      <c r="H15" s="103" t="s">
        <v>36</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36</v>
      </c>
      <c r="J20" s="149" t="s">
        <v>69</v>
      </c>
      <c r="K20" s="150">
        <v>3158563076</v>
      </c>
      <c r="L20" s="151">
        <v>44242</v>
      </c>
      <c r="M20" s="151">
        <v>44561</v>
      </c>
      <c r="N20" s="134">
        <f>+(M20-L20)/30</f>
        <v>10.633333333333333</v>
      </c>
      <c r="O20" s="137"/>
      <c r="U20" s="133"/>
      <c r="V20" s="105">
        <f ca="1">NOW()</f>
        <v>44194.494803819442</v>
      </c>
      <c r="W20" s="105">
        <f ca="1">NOW()</f>
        <v>44194.494803819442</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2698</v>
      </c>
      <c r="E67" s="144">
        <v>42404</v>
      </c>
      <c r="F67" s="144">
        <v>42521</v>
      </c>
      <c r="G67" s="159">
        <f t="shared" si="3"/>
        <v>3.9</v>
      </c>
      <c r="H67" s="121" t="s">
        <v>2699</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2700</v>
      </c>
      <c r="E68" s="144">
        <v>42522</v>
      </c>
      <c r="F68" s="176">
        <v>42719</v>
      </c>
      <c r="G68" s="159">
        <f t="shared" si="3"/>
        <v>6.5666666666666664</v>
      </c>
      <c r="H68" s="121" t="s">
        <v>2699</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2702</v>
      </c>
      <c r="E71" s="144">
        <v>41243</v>
      </c>
      <c r="F71" s="144">
        <v>42004</v>
      </c>
      <c r="G71" s="159">
        <f t="shared" si="3"/>
        <v>25.366666666666667</v>
      </c>
      <c r="H71" s="121" t="s">
        <v>2703</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2704</v>
      </c>
      <c r="E72" s="144">
        <v>41243</v>
      </c>
      <c r="F72" s="144">
        <v>41988</v>
      </c>
      <c r="G72" s="159">
        <f t="shared" si="3"/>
        <v>24.833333333333332</v>
      </c>
      <c r="H72" s="121" t="s">
        <v>2703</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2704</v>
      </c>
      <c r="E73" s="144">
        <v>41243</v>
      </c>
      <c r="F73" s="144">
        <v>41988</v>
      </c>
      <c r="G73" s="159">
        <f t="shared" si="3"/>
        <v>24.833333333333332</v>
      </c>
      <c r="H73" s="121" t="s">
        <v>2703</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2704</v>
      </c>
      <c r="E74" s="144">
        <v>41243</v>
      </c>
      <c r="F74" s="144">
        <v>41988</v>
      </c>
      <c r="G74" s="159">
        <f t="shared" si="3"/>
        <v>24.833333333333332</v>
      </c>
      <c r="H74" s="121" t="s">
        <v>2703</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2704</v>
      </c>
      <c r="E75" s="144">
        <v>41243</v>
      </c>
      <c r="F75" s="144">
        <v>41988</v>
      </c>
      <c r="G75" s="159">
        <f t="shared" si="3"/>
        <v>24.833333333333332</v>
      </c>
      <c r="H75" s="121" t="s">
        <v>2703</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2705</v>
      </c>
      <c r="E76" s="144">
        <v>41215</v>
      </c>
      <c r="F76" s="144">
        <v>41274</v>
      </c>
      <c r="G76" s="159">
        <f t="shared" si="3"/>
        <v>1.9666666666666666</v>
      </c>
      <c r="H76" s="121" t="s">
        <v>2706</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2705</v>
      </c>
      <c r="E77" s="144">
        <v>41215</v>
      </c>
      <c r="F77" s="144">
        <v>41274</v>
      </c>
      <c r="G77" s="159">
        <f t="shared" si="3"/>
        <v>1.9666666666666666</v>
      </c>
      <c r="H77" s="121" t="s">
        <v>2706</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2705</v>
      </c>
      <c r="E78" s="144">
        <v>41215</v>
      </c>
      <c r="F78" s="144">
        <v>41274</v>
      </c>
      <c r="G78" s="159">
        <f>IF(AND(E78&lt;&gt;"",F78&lt;&gt;""),((F78-E78)/30),"")</f>
        <v>1.9666666666666666</v>
      </c>
      <c r="H78" s="121" t="s">
        <v>2706</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2705</v>
      </c>
      <c r="E79" s="144">
        <v>41215</v>
      </c>
      <c r="F79" s="144">
        <v>41274</v>
      </c>
      <c r="G79" s="159">
        <f>IF(AND(E79&lt;&gt;"",F79&lt;&gt;""),((F79-E79)/30),"")</f>
        <v>1.9666666666666666</v>
      </c>
      <c r="H79" s="121" t="s">
        <v>2706</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2707</v>
      </c>
      <c r="E80" s="144">
        <v>41150</v>
      </c>
      <c r="F80" s="144">
        <v>41273</v>
      </c>
      <c r="G80" s="159">
        <f t="shared" si="3"/>
        <v>4.0999999999999996</v>
      </c>
      <c r="H80" s="121" t="s">
        <v>2708</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2709</v>
      </c>
      <c r="E81" s="144">
        <v>41089</v>
      </c>
      <c r="F81" s="144">
        <v>41274</v>
      </c>
      <c r="G81" s="159">
        <f t="shared" si="3"/>
        <v>6.166666666666667</v>
      </c>
      <c r="H81" s="121" t="s">
        <v>2710</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2711</v>
      </c>
      <c r="E82" s="144">
        <v>40998</v>
      </c>
      <c r="F82" s="144">
        <v>41090</v>
      </c>
      <c r="G82" s="159">
        <f t="shared" si="3"/>
        <v>3.0666666666666669</v>
      </c>
      <c r="H82" s="121" t="s">
        <v>2712</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2713</v>
      </c>
      <c r="E83" s="144">
        <v>40921</v>
      </c>
      <c r="F83" s="144">
        <v>40998</v>
      </c>
      <c r="G83" s="159">
        <f t="shared" si="3"/>
        <v>2.5666666666666669</v>
      </c>
      <c r="H83" s="121" t="s">
        <v>2714</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2715</v>
      </c>
      <c r="E84" s="144">
        <v>40921</v>
      </c>
      <c r="F84" s="144">
        <v>41274</v>
      </c>
      <c r="G84" s="159">
        <f t="shared" si="3"/>
        <v>11.766666666666667</v>
      </c>
      <c r="H84" s="121" t="s">
        <v>2716</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2718</v>
      </c>
      <c r="E114" s="144">
        <v>43887</v>
      </c>
      <c r="F114" s="144">
        <v>44196</v>
      </c>
      <c r="G114" s="159">
        <f>IF(AND(E114&lt;&gt;"",F114&lt;&gt;""),((F114-E114)/30),"")</f>
        <v>10.3</v>
      </c>
      <c r="H114" s="121" t="s">
        <v>2701</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5.0000000000000001E-3</v>
      </c>
      <c r="G179" s="164">
        <f>IF(F179&gt;0,SUM(E179+F179),"")</f>
        <v>2.5000000000000001E-2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2.5000000000000001E-2</v>
      </c>
      <c r="D185" s="91" t="s">
        <v>2628</v>
      </c>
      <c r="E185" s="94">
        <f>+(C185*SUM(K20:K35))</f>
        <v>78964076.900000006</v>
      </c>
      <c r="F185" s="92"/>
      <c r="G185" s="93"/>
      <c r="H185" s="88"/>
      <c r="I185" s="90" t="s">
        <v>2627</v>
      </c>
      <c r="J185" s="165">
        <f>+SUM(M179:M183)</f>
        <v>0.02</v>
      </c>
      <c r="K185" s="236" t="s">
        <v>2628</v>
      </c>
      <c r="L185" s="236"/>
      <c r="M185" s="94">
        <f>+J185*(SUM(K20:K35))</f>
        <v>63171261.520000003</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2717</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2720</v>
      </c>
      <c r="J211" s="27" t="s">
        <v>2622</v>
      </c>
      <c r="K211" s="147" t="s">
        <v>2722</v>
      </c>
      <c r="L211" s="21"/>
      <c r="M211" s="21"/>
      <c r="N211" s="21"/>
      <c r="O211" s="8"/>
    </row>
    <row r="212" spans="1:15" x14ac:dyDescent="0.2">
      <c r="A212" s="9"/>
      <c r="B212" s="27" t="s">
        <v>2619</v>
      </c>
      <c r="C212" s="146" t="s">
        <v>2719</v>
      </c>
      <c r="D212" s="21"/>
      <c r="G212" s="27" t="s">
        <v>2621</v>
      </c>
      <c r="H212" s="147" t="s">
        <v>2721</v>
      </c>
      <c r="J212" s="27" t="s">
        <v>2623</v>
      </c>
      <c r="K212" s="146" t="s">
        <v>2723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2020-12-29T16:29:30Z</cp:lastPrinted>
  <dcterms:created xsi:type="dcterms:W3CDTF">2020-10-14T21:57:42Z</dcterms:created>
  <dcterms:modified xsi:type="dcterms:W3CDTF">2020-12-29T16:52:38Z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