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esktop\MANIFESTACIONES LISTAS PARA MONTAR\"/>
    </mc:Choice>
  </mc:AlternateContent>
  <xr:revisionPtr revIDLastSave="0" documentId="13_ncr:1_{0877BB8F-ED73-432D-A0CA-81E978C8091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<sst xmlns="http://schemas.openxmlformats.org/spreadsheetml/2006/main" count="3399" uniqueCount="2757">
  <si>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</si>
  <si>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</si>
  <si>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</si>
  <si>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</si>
  <si>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</si>
  <si>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</si>
  <si>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</si>
  <si>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</si>
  <si>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</si>
  <si>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</si>
  <si>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</si>
  <si>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</si>
  <si>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</si>
  <si>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</si>
  <si>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</si>
  <si>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</si>
  <si>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</si>
  <si>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</si>
  <si>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</si>
  <si>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</si>
  <si>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</si>
  <si>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</si>
  <si>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</si>
  <si>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</si>
  <si>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</si>
  <si>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</si>
  <si>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</si>
  <si>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</si>
  <si>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</si>
  <si>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</si>
  <si>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</si>
  <si>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</si>
  <si>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</si>
  <si>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</si>
  <si>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</si>
  <si>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</si>
  <si>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</si>
  <si>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</si>
  <si>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</si>
  <si>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</si>
  <si>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</si>
  <si>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</si>
  <si>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</si>
  <si>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</si>
  <si>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</si>
  <si>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</si>
  <si>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</si>
  <si>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</si>
  <si>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</si>
  <si>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</si>
  <si>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</si>
  <si>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</si>
  <si>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</si>
  <si>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</si>
  <si>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</si>
  <si>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</si>
  <si>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</si>
  <si>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</si>
  <si>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</si>
  <si>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</si>
  <si>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</si>
  <si>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</si>
  <si>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</si>
  <si>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</si>
  <si>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</si>
  <si>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</si>
  <si>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</si>
  <si>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</si>
  <si>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</si>
  <si>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</si>
  <si>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</si>
  <si>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</si>
  <si>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</si>
  <si>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</si>
  <si>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</si>
  <si>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</si>
  <si>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</si>
  <si>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</si>
  <si>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</si>
  <si>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</si>
  <si>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</si>
  <si>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</si>
  <si>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</si>
  <si>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</si>
  <si>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</si>
  <si>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</si>
  <si>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</si>
  <si>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</si>
  <si>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</si>
  <si>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</si>
  <si>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</si>
  <si>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</si>
  <si>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</si>
  <si>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</si>
  <si>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</si>
  <si>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</si>
  <si>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</si>
  <si>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</si>
  <si>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</si>
  <si>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</si>
  <si>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</si>
  <si>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</si>
  <si>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</si>
  <si>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</si>
  <si>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</si>
  <si>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</si>
  <si>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</si>
  <si>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</si>
  <si>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</si>
  <si>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</si>
  <si>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</si>
  <si>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</si>
  <si>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</si>
  <si>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</si>
  <si>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</si>
  <si>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</si>
  <si>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</si>
  <si>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</si>
  <si>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</si>
  <si>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</si>
  <si>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</si>
  <si>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</si>
  <si>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</si>
  <si>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</si>
  <si>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</si>
  <si>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</si>
  <si>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</si>
  <si>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</si>
  <si>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</si>
  <si>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</si>
  <si>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</si>
  <si>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</si>
  <si>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</si>
  <si>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</si>
  <si>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</si>
  <si>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</si>
  <si>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</si>
  <si>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</si>
  <si>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</si>
  <si>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</si>
  <si>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</si>
  <si>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</si>
  <si>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</si>
  <si>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</si>
  <si>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</si>
  <si>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</si>
  <si>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</si>
  <si>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</si>
  <si>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</si>
  <si>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</si>
  <si>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</si>
  <si>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</si>
  <si>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</si>
  <si>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</si>
  <si>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</si>
  <si>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</si>
  <si>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</si>
  <si>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</si>
  <si>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</si>
  <si>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</si>
  <si>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</si>
  <si>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</si>
  <si>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</si>
  <si>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</si>
  <si>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</si>
  <si>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</si>
  <si>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</si>
  <si>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</si>
  <si>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</si>
  <si>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</si>
  <si>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</si>
  <si>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</si>
  <si>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</si>
  <si>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</si>
  <si>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</si>
  <si>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</si>
  <si>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</si>
  <si>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</si>
  <si>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</si>
  <si>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</si>
  <si>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</si>
  <si>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</si>
  <si>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</si>
  <si>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</si>
  <si>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</si>
  <si>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</si>
  <si>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</si>
  <si>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</si>
  <si>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</si>
  <si>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</si>
  <si>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</si>
  <si>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</si>
  <si>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</si>
  <si>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</si>
  <si>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</si>
  <si>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</si>
  <si>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</si>
  <si>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</si>
  <si>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</si>
  <si>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</si>
  <si>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</si>
  <si>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</si>
  <si>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</si>
  <si>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</si>
  <si>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</si>
  <si>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</si>
  <si>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</si>
  <si>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</si>
  <si>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</si>
  <si>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</si>
  <si>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</si>
  <si>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</si>
  <si>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</si>
  <si>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</si>
  <si>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</si>
  <si>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</si>
  <si>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</si>
  <si>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</si>
  <si>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</si>
  <si>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</si>
  <si>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</si>
  <si>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</si>
  <si>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</si>
  <si>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</si>
  <si>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</si>
  <si>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</si>
  <si>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</si>
  <si>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</si>
  <si>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</si>
  <si>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</si>
  <si>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</si>
  <si>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</si>
  <si>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</si>
  <si>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</si>
  <si>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</si>
  <si>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</si>
  <si>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</si>
  <si>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</si>
  <si>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</si>
  <si>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</si>
  <si>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</si>
  <si>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</si>
  <si>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</si>
  <si>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</si>
  <si>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</si>
  <si>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</si>
  <si>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</si>
  <si>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</si>
  <si>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</si>
  <si>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</si>
  <si>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</si>
  <si>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</si>
  <si>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</si>
  <si>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</si>
  <si>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</si>
  <si>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</si>
  <si>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</si>
  <si>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</si>
  <si>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</si>
  <si>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</si>
  <si>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</si>
  <si>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</si>
  <si>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</si>
  <si>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</si>
  <si>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</si>
  <si>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</si>
  <si>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</si>
  <si>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</si>
  <si>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</si>
  <si>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</si>
  <si>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</si>
  <si>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</si>
  <si>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</si>
  <si>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</si>
  <si>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</si>
  <si>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</si>
  <si>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</si>
  <si>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</si>
  <si>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</si>
  <si>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</si>
  <si>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</si>
  <si>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</si>
  <si>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</si>
  <si>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</si>
  <si>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</si>
  <si>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</si>
  <si>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</si>
  <si>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</si>
  <si>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</si>
  <si>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</si>
  <si>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</si>
  <si>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</si>
  <si>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</si>
  <si>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</si>
  <si>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</si>
  <si>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</si>
  <si>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</si>
  <si>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</si>
  <si>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</si>
  <si>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</si>
  <si>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</si>
  <si>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</si>
  <si>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</si>
  <si>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</si>
  <si>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</si>
  <si>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</si>
  <si>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</si>
  <si>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</si>
  <si>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</si>
  <si>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</si>
  <si>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</si>
  <si>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</si>
  <si>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</si>
  <si>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</si>
  <si>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</si>
  <si>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</si>
  <si>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</si>
  <si>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</si>
  <si>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</si>
  <si>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</si>
  <si>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</si>
  <si>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</si>
  <si>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</si>
  <si>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</si>
  <si>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</si>
  <si>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</si>
  <si>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</si>
  <si>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</si>
  <si>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</si>
  <si>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</si>
  <si>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</si>
  <si>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</si>
  <si>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</si>
  <si>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</si>
  <si>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</si>
  <si>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</si>
  <si>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</si>
  <si>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</si>
  <si>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</si>
  <si>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</si>
  <si>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</si>
  <si>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</si>
  <si>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</si>
  <si>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</si>
  <si>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</si>
  <si>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</si>
  <si>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</si>
  <si>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</si>
  <si>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</si>
  <si>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</si>
  <si>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</si>
  <si>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</si>
  <si>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</si>
  <si>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</si>
  <si>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</si>
  <si>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</si>
  <si>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</si>
  <si>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</si>
  <si>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</si>
  <si>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</si>
  <si>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</si>
  <si>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</si>
  <si>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</si>
  <si>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</si>
  <si>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</si>
  <si>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</si>
  <si>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</si>
  <si>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</si>
  <si>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</si>
  <si>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</si>
  <si>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</si>
  <si>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</si>
  <si>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</si>
  <si>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</si>
  <si>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</si>
  <si>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</si>
  <si>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</si>
  <si>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</si>
  <si>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</si>
  <si>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</si>
  <si>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</si>
  <si>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</si>
  <si>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</si>
  <si>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</si>
  <si>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</si>
  <si>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</si>
  <si>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</si>
  <si>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</si>
  <si>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</si>
  <si>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</si>
  <si>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</si>
  <si>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</si>
  <si>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</si>
  <si>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</si>
  <si>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</si>
  <si>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</si>
  <si>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</si>
  <si>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</si>
  <si>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</si>
  <si>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</si>
  <si>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</si>
  <si>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</si>
  <si>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</si>
  <si>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</si>
  <si>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</si>
  <si>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</si>
  <si>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</si>
  <si>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</si>
  <si>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</si>
  <si>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</si>
  <si>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</si>
  <si>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</si>
  <si>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</si>
  <si>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</si>
  <si>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</si>
  <si>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</si>
  <si>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</si>
  <si>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</si>
  <si>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</si>
  <si>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</si>
  <si>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</si>
  <si>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</si>
  <si>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</si>
  <si>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</si>
  <si>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</si>
  <si>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</si>
  <si>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</si>
  <si>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</si>
  <si>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</si>
  <si>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</si>
  <si>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</si>
  <si>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</si>
  <si>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</si>
  <si>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</si>
  <si>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</si>
  <si>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</si>
  <si>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</si>
  <si>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</si>
  <si>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</si>
  <si>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</si>
  <si>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</si>
  <si>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</si>
  <si>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</si>
  <si>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</si>
  <si>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</si>
  <si>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</si>
  <si>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</si>
  <si>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</si>
  <si>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</si>
  <si>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</si>
  <si>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</si>
  <si>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</si>
  <si>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</si>
  <si>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</si>
  <si>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</si>
  <si>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</si>
  <si>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</si>
  <si>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</si>
  <si>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</si>
  <si>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</si>
  <si>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</si>
  <si>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</si>
  <si>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</si>
  <si>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</si>
  <si>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</si>
  <si>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</si>
  <si>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</si>
  <si>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</si>
  <si>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</si>
  <si>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</si>
  <si>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</si>
  <si>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</si>
  <si>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</si>
  <si>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</si>
  <si>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</si>
  <si>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</si>
  <si>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</si>
  <si>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</si>
  <si>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</si>
  <si>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</si>
  <si>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</si>
  <si>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</si>
  <si>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</si>
  <si>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</si>
  <si>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</si>
  <si>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</si>
  <si>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</si>
  <si>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</si>
  <si>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</si>
  <si>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</si>
  <si>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</si>
  <si>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</si>
  <si>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</si>
  <si>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</si>
  <si>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</si>
  <si>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</si>
  <si>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</si>
  <si>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</si>
  <si>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</si>
  <si>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</si>
  <si>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</si>
  <si>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</si>
  <si>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</si>
  <si>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</si>
  <si>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</si>
  <si>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</si>
  <si>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</si>
  <si>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</si>
  <si>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</si>
  <si>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</si>
  <si>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</si>
  <si>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</si>
  <si>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</si>
  <si>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</si>
  <si>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</si>
  <si>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</si>
  <si>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</si>
  <si>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</si>
  <si>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</si>
  <si>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</si>
  <si>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</si>
  <si>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</si>
  <si>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</si>
  <si>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</si>
  <si>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</si>
  <si>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</si>
  <si>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</si>
  <si>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</si>
  <si>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</si>
  <si>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</si>
  <si>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</si>
  <si>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</si>
  <si>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</si>
  <si>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</si>
  <si>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</si>
  <si>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</si>
  <si>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</si>
  <si>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</si>
  <si>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</si>
  <si>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</si>
  <si>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</si>
  <si>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</si>
  <si>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</si>
  <si>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</si>
  <si>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</si>
  <si>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</si>
  <si>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</si>
  <si>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</si>
  <si>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</si>
  <si>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</si>
  <si>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</si>
  <si>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</si>
  <si>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</si>
  <si>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</si>
  <si>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</si>
  <si>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</si>
  <si>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</si>
  <si>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</si>
  <si>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</si>
  <si>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</si>
  <si>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</si>
  <si>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</si>
  <si>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</si>
  <si>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</si>
  <si>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</si>
  <si>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</si>
  <si>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</si>
  <si>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</si>
  <si>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</si>
  <si>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</si>
  <si>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</si>
  <si>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</si>
  <si>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</si>
  <si>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</si>
  <si>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</si>
  <si>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</si>
  <si>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</si>
  <si>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</si>
  <si>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</si>
  <si>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</si>
  <si>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</si>
  <si>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</si>
  <si>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</si>
  <si>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</si>
  <si>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</si>
  <si>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</si>
  <si>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</si>
  <si>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</si>
  <si>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</si>
  <si>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</si>
  <si>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</si>
  <si>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</si>
  <si>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</si>
  <si>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</si>
  <si>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</si>
  <si>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</si>
  <si>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</si>
  <si>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</si>
  <si>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</si>
  <si>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</si>
  <si>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</si>
  <si>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</si>
  <si>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</si>
  <si>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</si>
  <si>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</si>
  <si>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</si>
  <si>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</si>
  <si>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</si>
  <si>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</si>
  <si>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</si>
  <si>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</si>
  <si>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</si>
  <si>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</si>
  <si>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</si>
  <si>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</si>
  <si>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</si>
  <si>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</si>
  <si>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</si>
  <si>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</si>
  <si>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</si>
  <si>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</si>
  <si>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</si>
  <si>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</si>
  <si>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</si>
  <si>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</si>
  <si>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</si>
  <si>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</si>
  <si>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</si>
  <si>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</si>
  <si>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</si>
  <si>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</si>
  <si>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</si>
  <si>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</si>
  <si>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</si>
  <si>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</si>
  <si>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</si>
  <si>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</si>
  <si>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</si>
  <si>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</si>
  <si>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</si>
  <si>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</si>
  <si>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</si>
  <si>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</si>
  <si>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</si>
  <si>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</si>
  <si>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</si>
  <si>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</si>
  <si>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</si>
  <si>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</si>
  <si>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</si>
  <si>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</si>
  <si>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</si>
  <si>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</si>
  <si>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</si>
  <si>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</si>
  <si>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</si>
  <si>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</si>
  <si>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</si>
  <si>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</si>
  <si>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</si>
  <si>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</si>
  <si>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</si>
  <si>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</si>
  <si>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</si>
  <si>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</si>
  <si>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</si>
  <si>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</si>
  <si>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</si>
  <si>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</si>
  <si>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</si>
  <si>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</si>
  <si>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</si>
  <si>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</si>
  <si>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</si>
  <si>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</si>
  <si>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</si>
  <si>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</si>
  <si>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</si>
  <si>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</si>
  <si>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</si>
  <si>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</si>
  <si>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</si>
  <si>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</si>
  <si>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</si>
  <si>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</si>
  <si>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</si>
  <si>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</si>
  <si>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</si>
  <si>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</si>
  <si>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</si>
  <si>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</si>
  <si>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</si>
  <si>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</si>
  <si>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</si>
  <si>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</si>
  <si>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</si>
  <si>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</si>
  <si>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</si>
  <si>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</si>
  <si>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</si>
  <si>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</si>
  <si>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</si>
  <si>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</si>
  <si>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</si>
  <si>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</si>
  <si>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</si>
  <si>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</si>
  <si>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</si>
  <si>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</si>
  <si>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</si>
  <si>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</si>
  <si>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</si>
  <si>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</si>
  <si>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</si>
  <si>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</si>
  <si>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</si>
  <si>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</si>
  <si>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</si>
  <si>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</si>
  <si>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</si>
  <si>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</si>
  <si>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</si>
  <si>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</si>
  <si>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</si>
  <si>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</si>
  <si>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</si>
  <si>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</si>
  <si>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</si>
  <si>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</si>
  <si>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</si>
  <si>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</si>
  <si>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</si>
  <si>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</si>
  <si>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</si>
  <si>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</si>
  <si>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</si>
  <si>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</si>
  <si>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</si>
  <si>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</si>
  <si>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</si>
  <si>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</si>
  <si>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</si>
  <si>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</si>
  <si>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</si>
  <si>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</si>
  <si>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</si>
  <si>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</si>
  <si>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</si>
  <si>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</si>
  <si>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</si>
  <si>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</si>
  <si>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</si>
  <si>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</si>
  <si>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</si>
  <si>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</si>
  <si>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</si>
  <si>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</si>
  <si>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</si>
  <si>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</si>
  <si>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</si>
  <si>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</si>
  <si>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</si>
  <si>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</si>
  <si>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</si>
  <si>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</si>
  <si>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</si>
  <si>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</si>
  <si>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</si>
  <si>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</si>
  <si>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</si>
  <si>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</si>
  <si>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</si>
  <si>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</si>
  <si>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</si>
  <si>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</si>
  <si>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</si>
  <si>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</si>
  <si>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</si>
  <si>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</si>
  <si>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</si>
  <si>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</si>
  <si>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</si>
  <si>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</si>
  <si>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</si>
  <si>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</si>
  <si>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</si>
  <si>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</si>
  <si>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</si>
  <si>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</si>
  <si>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</si>
  <si>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</si>
  <si>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</si>
  <si>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</si>
  <si>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</si>
  <si>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</si>
  <si>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</si>
  <si>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</si>
  <si>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</si>
  <si>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</si>
  <si>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</si>
  <si>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</si>
  <si>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</si>
  <si>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</si>
  <si>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</si>
  <si>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</si>
  <si>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</si>
  <si>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</si>
  <si>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</si>
  <si>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</si>
  <si>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</si>
  <si>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</si>
  <si>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</si>
  <si>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</si>
  <si>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</si>
  <si>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</si>
  <si>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</si>
  <si>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</si>
  <si>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</si>
  <si>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</si>
  <si>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</si>
  <si>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</si>
  <si>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</si>
  <si>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</si>
  <si>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</si>
  <si>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</si>
  <si>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</si>
  <si>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</si>
  <si>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</si>
  <si>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</si>
  <si>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</si>
  <si>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</si>
  <si>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</si>
  <si>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</si>
  <si>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</si>
  <si>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</si>
  <si>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</si>
  <si>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</si>
  <si>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</si>
  <si>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</si>
  <si>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</si>
  <si>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</si>
  <si>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</si>
  <si>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</si>
  <si>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</si>
  <si>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</si>
  <si>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</si>
  <si>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</si>
  <si>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</si>
  <si>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</si>
  <si>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</si>
  <si>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</si>
  <si>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</si>
  <si>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</si>
  <si>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</si>
  <si>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</si>
  <si>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</si>
  <si>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</si>
  <si>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</si>
  <si>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</si>
  <si>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</si>
  <si>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</si>
  <si>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</si>
  <si>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</si>
  <si>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</si>
  <si>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</si>
  <si>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</si>
  <si>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</si>
  <si>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</si>
  <si>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</si>
  <si>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</si>
  <si>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</si>
  <si>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</si>
  <si>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</si>
  <si>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</si>
  <si>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</si>
  <si>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</si>
  <si>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</si>
  <si>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</si>
  <si>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</si>
  <si>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</si>
  <si>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</si>
  <si>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</si>
  <si>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</si>
  <si>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</si>
  <si>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</si>
  <si>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</si>
  <si>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</si>
  <si>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</si>
  <si>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</si>
  <si>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</si>
  <si>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</si>
  <si>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</si>
  <si>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</si>
  <si>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</si>
  <si>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</si>
  <si>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</si>
  <si>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</si>
  <si>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</si>
  <si>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</si>
  <si>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</si>
  <si>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</si>
  <si>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</si>
  <si>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</si>
  <si>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</si>
  <si>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</si>
  <si>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</si>
  <si>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</si>
  <si>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</si>
  <si>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</si>
  <si>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</si>
  <si>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</si>
  <si>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</si>
  <si>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</si>
  <si>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</si>
  <si>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</si>
  <si>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</si>
  <si>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</si>
  <si>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</si>
  <si>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</si>
  <si>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</si>
  <si>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</si>
  <si>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</si>
  <si>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</si>
  <si>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</si>
  <si>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</si>
  <si>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</si>
  <si>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</si>
  <si>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</si>
  <si>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</si>
  <si>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</si>
  <si>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</si>
  <si>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</si>
  <si>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</si>
  <si>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</si>
  <si>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</si>
  <si>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</si>
  <si>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</si>
  <si>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</si>
  <si>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</si>
  <si>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</si>
  <si>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</si>
  <si>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</si>
  <si>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</si>
  <si>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</si>
  <si>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</si>
  <si>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</si>
  <si>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</si>
  <si>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</si>
  <si>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</si>
  <si>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</si>
  <si>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</si>
  <si>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</si>
  <si>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</si>
  <si>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</si>
  <si>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</si>
  <si>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</si>
  <si>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</si>
  <si>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</si>
  <si>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</si>
  <si>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</si>
  <si>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</si>
  <si>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</si>
  <si>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</si>
  <si>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</si>
  <si>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</si>
  <si>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</si>
  <si>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</si>
  <si>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</si>
  <si>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</si>
  <si>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</si>
  <si>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</si>
  <si>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</si>
  <si>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</si>
  <si>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</si>
  <si>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</si>
  <si>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</si>
  <si>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</si>
  <si>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</si>
  <si>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</si>
  <si>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</si>
  <si>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</si>
  <si>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</si>
  <si>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</si>
  <si>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</si>
  <si>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</si>
  <si>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</si>
  <si>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</si>
  <si>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</si>
  <si>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</si>
  <si>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</si>
  <si>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</si>
  <si>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</si>
  <si>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</si>
  <si>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</si>
  <si>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</si>
  <si>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</si>
  <si>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</si>
  <si>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</si>
  <si>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</si>
  <si>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</si>
  <si>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</si>
  <si>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</si>
  <si>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</si>
  <si>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</si>
  <si>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</si>
  <si>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</si>
  <si>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</si>
  <si>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</si>
  <si>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</si>
  <si>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</si>
  <si>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</si>
  <si>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</si>
  <si>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</si>
  <si>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</si>
  <si>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</si>
  <si>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</si>
  <si>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</si>
  <si>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</si>
  <si>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</si>
  <si>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</si>
  <si>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</si>
  <si>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</si>
  <si>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</si>
  <si>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</si>
  <si>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</si>
  <si>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</si>
  <si>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</si>
  <si>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</si>
  <si>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</si>
  <si>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</si>
  <si>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</si>
  <si>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</si>
  <si>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</si>
  <si>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</si>
  <si>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</si>
  <si>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</si>
  <si>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</si>
  <si>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</si>
  <si>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</si>
  <si>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</si>
  <si>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</si>
  <si>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</si>
  <si>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</si>
  <si>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</si>
  <si>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</si>
  <si>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</si>
  <si>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</si>
  <si>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</si>
  <si>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</si>
  <si>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</si>
  <si>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</si>
  <si>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</si>
  <si>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</si>
  <si>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</si>
  <si>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</si>
  <si>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</si>
  <si>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</si>
  <si>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</si>
  <si>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</si>
  <si>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</si>
  <si>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</si>
  <si>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</si>
  <si>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</si>
  <si>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</si>
  <si>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</si>
  <si>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</si>
  <si>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</si>
  <si>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</si>
  <si>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</si>
  <si>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</si>
  <si>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</si>
  <si>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</si>
  <si>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</si>
  <si>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</si>
  <si>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</si>
  <si>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</si>
  <si>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</si>
  <si>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</si>
  <si>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</si>
  <si>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</si>
  <si>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</si>
  <si>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</si>
  <si>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</si>
  <si>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</si>
  <si>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</si>
  <si>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</si>
  <si>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</si>
  <si>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</si>
  <si>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</si>
  <si>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</si>
  <si>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</si>
  <si>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</si>
  <si>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</si>
  <si>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</si>
  <si>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</si>
  <si>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</si>
  <si>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</si>
  <si>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</si>
  <si>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</si>
  <si>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</si>
  <si>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</si>
  <si>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</si>
  <si>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</si>
  <si>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</si>
  <si>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</si>
  <si>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</si>
  <si>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</si>
  <si>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</si>
  <si>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</si>
  <si>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</si>
  <si>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</si>
  <si>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</si>
  <si>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</si>
  <si>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</si>
  <si>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</si>
  <si>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</si>
  <si>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</si>
  <si>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</si>
  <si>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</si>
  <si>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</si>
  <si>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</si>
  <si>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</si>
  <si>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</si>
  <si>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</si>
  <si>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</si>
  <si>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</si>
  <si>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</si>
  <si>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</si>
  <si>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</si>
  <si>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</si>
  <si>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</si>
  <si>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</si>
  <si>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</si>
  <si>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</si>
  <si>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</si>
  <si>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</si>
  <si>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</si>
  <si>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</si>
  <si>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</si>
  <si>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</si>
  <si>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</si>
  <si>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</si>
  <si>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</si>
  <si>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</si>
  <si>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</si>
  <si>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</si>
  <si>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</si>
  <si>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</si>
  <si>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</si>
  <si>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</si>
  <si>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</si>
  <si>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</si>
  <si>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</si>
  <si>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</si>
  <si>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</si>
  <si>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</si>
  <si>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</si>
  <si>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</si>
  <si>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</si>
  <si>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</si>
  <si>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</si>
  <si>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</si>
  <si>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</si>
  <si>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</si>
  <si>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</si>
  <si>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</si>
  <si>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</si>
  <si>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</si>
  <si>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</si>
  <si>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</si>
  <si>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</si>
  <si>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</si>
  <si>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</si>
  <si>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</si>
  <si>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</si>
  <si>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</si>
  <si>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</si>
  <si>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</si>
  <si>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</si>
  <si>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</si>
  <si>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</si>
  <si>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</si>
  <si>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</si>
  <si>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</si>
  <si>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</si>
  <si>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</si>
  <si>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</si>
  <si>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</si>
  <si>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</si>
  <si>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</si>
  <si>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</si>
  <si>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</si>
  <si>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</si>
  <si>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</si>
  <si>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</si>
  <si>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</si>
  <si>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</si>
  <si>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</si>
  <si>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</si>
  <si>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</si>
  <si>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</si>
  <si>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</si>
  <si>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</si>
  <si>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</si>
  <si>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</si>
  <si>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</si>
  <si>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</si>
  <si>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</si>
  <si>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</si>
  <si>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</si>
  <si>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</si>
  <si>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</si>
  <si>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</si>
  <si>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</si>
  <si>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</si>
  <si>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</si>
  <si>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</si>
  <si>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</si>
  <si>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</si>
  <si>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</si>
  <si>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</si>
  <si>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</si>
  <si>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</si>
  <si>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</si>
  <si>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</si>
  <si>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</si>
  <si>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</si>
  <si>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</si>
  <si>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</si>
  <si>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</si>
  <si>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</si>
  <si>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</si>
  <si>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</si>
  <si>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</si>
  <si>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</si>
  <si>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</si>
  <si>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</si>
  <si>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</si>
  <si>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</si>
  <si>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</si>
  <si>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</si>
  <si>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</si>
  <si>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</si>
  <si>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</si>
  <si>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</si>
  <si>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</si>
  <si>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</si>
  <si>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</si>
  <si>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</si>
  <si>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</si>
  <si>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</si>
  <si>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</si>
  <si>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</si>
  <si>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</si>
  <si>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</si>
  <si>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</si>
  <si>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</si>
  <si>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</si>
  <si>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</si>
  <si>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</si>
  <si>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</si>
  <si>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</si>
  <si>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</si>
  <si>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</si>
  <si>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</si>
  <si>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</si>
  <si>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</si>
  <si>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</si>
  <si>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</si>
  <si>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</si>
  <si>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</si>
  <si>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</si>
  <si>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</si>
  <si>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</si>
  <si>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</si>
  <si>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</si>
  <si>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</si>
  <si>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</si>
  <si>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</si>
  <si>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</si>
  <si>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</si>
  <si>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</si>
  <si>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</si>
  <si>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</si>
  <si>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</si>
  <si>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</si>
  <si>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</si>
  <si>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</si>
  <si>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</si>
  <si>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</si>
  <si>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</si>
  <si>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</si>
  <si>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</si>
  <si>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</si>
  <si>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</si>
  <si>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</si>
  <si>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</si>
  <si>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</si>
  <si>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</si>
  <si>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</si>
  <si>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</si>
  <si>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</si>
  <si>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</si>
  <si>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</si>
  <si>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</si>
  <si>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</si>
  <si>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</si>
  <si>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</si>
  <si>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</si>
  <si>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</si>
  <si>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</si>
  <si>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</si>
  <si>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</si>
  <si>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</si>
  <si>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</si>
  <si>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</si>
  <si>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</si>
  <si>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</si>
  <si>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</si>
  <si>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</si>
  <si>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</si>
  <si>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</si>
  <si>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</si>
  <si>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</si>
  <si>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</si>
  <si>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</si>
  <si>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</si>
  <si>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</si>
  <si>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</si>
  <si>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</si>
  <si>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</si>
  <si>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</si>
  <si>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</si>
  <si>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</si>
  <si>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</si>
  <si>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</si>
  <si>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</si>
  <si>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</si>
  <si>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</si>
  <si>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</si>
  <si>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</si>
  <si>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</si>
  <si>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</si>
  <si>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</si>
  <si>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</si>
  <si>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</si>
  <si>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</si>
  <si>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</si>
  <si>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</si>
  <si>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</si>
  <si>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</si>
  <si>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</si>
  <si>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</si>
  <si>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</si>
  <si>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</si>
  <si>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</si>
  <si>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</si>
  <si>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</si>
  <si>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</si>
  <si>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</si>
  <si>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</si>
  <si>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</si>
  <si>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</si>
  <si>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</si>
  <si>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</si>
  <si>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</si>
  <si>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</si>
  <si>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</si>
  <si>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</si>
  <si>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</si>
  <si>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</si>
  <si>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</si>
  <si>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</si>
  <si>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</si>
  <si>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</si>
  <si>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</si>
  <si>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</si>
  <si>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</si>
  <si>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</si>
  <si>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</si>
  <si>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</si>
  <si>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</si>
  <si>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</si>
  <si>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</si>
  <si>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</si>
  <si>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</si>
  <si>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</si>
  <si>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</si>
  <si>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</si>
  <si>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</si>
  <si>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</si>
  <si>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</si>
  <si>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</si>
  <si>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</si>
  <si>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</si>
  <si>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</si>
  <si>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</si>
  <si>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</si>
  <si>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</si>
  <si>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</si>
  <si>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</si>
  <si>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</si>
  <si>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</si>
  <si>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</si>
  <si>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</si>
  <si>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</si>
  <si>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</si>
  <si>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</si>
  <si>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</si>
  <si>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</si>
  <si>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</si>
  <si>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</si>
  <si>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</si>
  <si>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</si>
  <si>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</si>
  <si>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</si>
  <si>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</si>
  <si>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</si>
  <si>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</si>
  <si>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</si>
  <si>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</si>
  <si>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</si>
  <si>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</si>
  <si>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</si>
  <si>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</si>
  <si>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</si>
  <si>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</si>
  <si>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</si>
  <si>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</si>
  <si>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</si>
  <si>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</si>
  <si>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</si>
  <si>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</si>
  <si>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</si>
  <si>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</si>
  <si>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</si>
  <si>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</si>
  <si>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</si>
  <si>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</si>
  <si>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</si>
  <si>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</si>
  <si>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</si>
  <si>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</si>
  <si>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</si>
  <si>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</si>
  <si>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</si>
  <si>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</si>
  <si>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</si>
  <si>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</si>
  <si>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</si>
  <si>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</si>
  <si>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</si>
  <si>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</si>
  <si>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</si>
  <si>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</si>
  <si>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</si>
  <si>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</si>
  <si>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</si>
  <si>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</si>
  <si>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</si>
  <si>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</si>
  <si>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</si>
  <si>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</si>
  <si>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</si>
  <si>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</si>
  <si>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</si>
  <si>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</si>
  <si>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</si>
  <si>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</si>
  <si>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</si>
  <si>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</si>
  <si>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</si>
  <si>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</si>
  <si>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</si>
  <si>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</si>
  <si>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</si>
  <si>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</si>
  <si>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</si>
  <si>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</si>
  <si>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</si>
  <si>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</si>
  <si>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</si>
  <si>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</si>
  <si>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</si>
  <si>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</si>
  <si>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</si>
  <si>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</si>
  <si>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</si>
  <si>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</si>
  <si>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</si>
  <si>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</si>
  <si>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</si>
  <si>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</si>
  <si>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</si>
  <si>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</si>
  <si>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</si>
  <si>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</si>
  <si>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</si>
  <si>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</si>
  <si>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</si>
  <si>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</si>
  <si>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</si>
  <si>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</si>
  <si>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</si>
  <si>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</si>
  <si>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</si>
  <si>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</si>
  <si>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</si>
  <si>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</si>
  <si>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</si>
  <si>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</si>
  <si>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</si>
  <si>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</si>
  <si>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</si>
  <si>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</si>
  <si>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</si>
  <si>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</si>
  <si>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</si>
  <si>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</si>
  <si>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</si>
  <si>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</si>
  <si>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</si>
  <si>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</si>
  <si>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</si>
  <si>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</si>
  <si>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</si>
  <si>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</si>
  <si>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</si>
  <si>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</si>
  <si>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</si>
  <si>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</si>
  <si>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</si>
  <si>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</si>
  <si>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</si>
  <si>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</si>
  <si>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</si>
  <si>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</si>
  <si>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</si>
  <si>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</si>
  <si>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</si>
  <si>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</si>
  <si>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</si>
  <si>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</si>
  <si>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</si>
  <si>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</si>
  <si>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</si>
  <si>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</si>
  <si>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</si>
  <si>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</si>
  <si>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</si>
  <si>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</si>
  <si>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</si>
  <si>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</si>
  <si>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</si>
  <si>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</si>
  <si>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</si>
  <si>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</si>
  <si>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</si>
  <si>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</si>
  <si>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</si>
  <si>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</si>
  <si>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</si>
  <si>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</si>
  <si>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</si>
  <si>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</si>
  <si>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</si>
  <si>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</si>
  <si>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</si>
  <si>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</si>
  <si>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</si>
  <si>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</si>
  <si>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</si>
  <si>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</si>
  <si>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</si>
  <si>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</si>
  <si>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</si>
  <si>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</si>
  <si>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</si>
  <si>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</si>
  <si>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</si>
  <si>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</si>
  <si>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</si>
  <si>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</si>
  <si>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</si>
  <si>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</si>
  <si>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</si>
  <si>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</si>
  <si>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</si>
  <si>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</si>
  <si>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</si>
  <si>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</si>
  <si>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</si>
  <si>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</si>
  <si>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</si>
  <si>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</si>
  <si>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</si>
  <si>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</si>
  <si>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</si>
  <si>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</si>
  <si>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</si>
  <si>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</si>
  <si>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</si>
  <si>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</si>
  <si>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</si>
  <si>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</si>
  <si>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</si>
  <si>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</si>
  <si>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</si>
  <si>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</si>
  <si>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</si>
  <si>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</si>
  <si>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</si>
  <si>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</si>
  <si>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</si>
  <si>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</si>
  <si>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</si>
  <si>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</si>
  <si>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</si>
  <si>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</si>
  <si>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</si>
  <si>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</si>
  <si>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</si>
  <si>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</si>
  <si>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</si>
  <si>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</si>
  <si>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</si>
  <si>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</si>
  <si>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</si>
  <si>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</si>
  <si>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</si>
  <si>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</si>
  <si>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</si>
  <si>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</si>
  <si>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</si>
  <si>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</si>
  <si>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</si>
  <si>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</si>
  <si>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</si>
  <si>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</si>
  <si>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</si>
  <si>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</si>
  <si>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</si>
  <si>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</si>
  <si>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</si>
  <si>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</si>
  <si>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</si>
  <si>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</si>
  <si>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</si>
  <si>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</si>
  <si>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</si>
  <si>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</si>
  <si>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</si>
  <si>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</si>
  <si>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</si>
  <si>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</si>
  <si>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</si>
  <si>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</si>
  <si>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</si>
  <si>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</si>
  <si>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</si>
  <si>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</si>
  <si>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</si>
  <si>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</si>
  <si>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</si>
  <si>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</si>
  <si>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</si>
  <si>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</si>
  <si>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</si>
  <si>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</si>
  <si>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</si>
  <si>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</si>
  <si>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</si>
  <si>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</si>
  <si>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</si>
  <si>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</si>
  <si>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</si>
  <si>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</si>
  <si>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</si>
  <si>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</si>
  <si>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</si>
  <si>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</si>
  <si>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</si>
  <si>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</si>
  <si>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</si>
  <si>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</si>
  <si>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</si>
  <si>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</si>
  <si>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</si>
  <si>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</si>
  <si>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</si>
  <si>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</si>
  <si>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</si>
  <si>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</si>
  <si>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</si>
  <si>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</si>
  <si>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</si>
  <si>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</si>
  <si>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</si>
  <si>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</si>
  <si>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</si>
  <si>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</si>
  <si>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</si>
  <si>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</si>
  <si>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</si>
  <si>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</si>
  <si>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</si>
  <si>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</si>
  <si>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</si>
  <si>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</si>
  <si>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</si>
  <si>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</si>
  <si>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</si>
  <si>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</si>
  <si>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</si>
  <si>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</si>
  <si>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</si>
  <si>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</si>
  <si>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</si>
  <si>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</si>
  <si>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</si>
  <si>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</si>
  <si>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</si>
  <si>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</si>
  <si>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</si>
  <si>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</si>
  <si>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</si>
  <si>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</si>
  <si>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</si>
  <si>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</si>
  <si>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</si>
  <si>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</si>
  <si>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</si>
  <si>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</si>
  <si>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</si>
  <si>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</si>
  <si>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</si>
  <si>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</si>
  <si>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</si>
  <si>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</si>
  <si>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</si>
  <si>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</si>
  <si>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</si>
  <si>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</si>
  <si>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</si>
  <si>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</si>
  <si>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</si>
  <si>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</si>
  <si>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</si>
  <si>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</si>
  <si>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</si>
  <si>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</si>
  <si>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</si>
  <si>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</si>
  <si>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</si>
  <si>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</si>
  <si>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</si>
  <si>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</si>
  <si>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</si>
  <si>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</si>
  <si>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</si>
  <si>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</si>
  <si>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</si>
  <si>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</si>
  <si>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</si>
  <si>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</si>
  <si>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</si>
  <si>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</si>
  <si>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</si>
  <si>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</si>
  <si>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</si>
  <si>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</si>
  <si>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</si>
  <si>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</si>
  <si>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</si>
  <si>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</si>
  <si>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</si>
  <si>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</si>
  <si>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</si>
  <si>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</si>
  <si>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</si>
  <si>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</si>
  <si>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</si>
  <si>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</si>
  <si>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</si>
  <si>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</si>
  <si>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</si>
  <si>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</si>
  <si>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</si>
  <si>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</si>
  <si>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</si>
  <si>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</si>
  <si>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</si>
  <si>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</si>
  <si>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</si>
  <si>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</si>
  <si>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</si>
  <si>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</si>
  <si>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</si>
  <si>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</si>
  <si>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</si>
  <si>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</si>
  <si>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</si>
  <si>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</si>
  <si>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</si>
  <si>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</si>
  <si>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</si>
  <si>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</si>
  <si>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</si>
  <si>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</si>
  <si>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</si>
  <si>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</si>
  <si>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</si>
  <si>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</si>
  <si>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</si>
  <si>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</si>
  <si>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</si>
  <si>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</si>
  <si>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</si>
  <si>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</si>
  <si>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</si>
  <si>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</si>
  <si>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</si>
  <si>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</si>
  <si>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</si>
  <si>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</si>
  <si>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</si>
  <si>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</si>
  <si>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</si>
  <si>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</si>
  <si>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</si>
  <si>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</si>
  <si>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</si>
  <si>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</si>
  <si>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</si>
  <si>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</si>
  <si>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</si>
  <si>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</si>
  <si>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</si>
  <si>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</si>
  <si>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</si>
  <si>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</si>
  <si>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</si>
  <si>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</si>
  <si>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</si>
  <si>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</si>
  <si>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</si>
  <si>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</si>
  <si>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</si>
  <si>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</si>
  <si>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</si>
  <si>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</si>
  <si>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</si>
  <si>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</si>
  <si>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</si>
  <si>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</si>
  <si>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</si>
  <si>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</si>
  <si>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</si>
  <si>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</si>
  <si>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</si>
  <si>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</si>
  <si>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</si>
  <si>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</si>
  <si>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</si>
  <si>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</si>
  <si>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</si>
  <si>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</si>
  <si>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</si>
  <si>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</si>
  <si>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</si>
  <si>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</si>
  <si>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</si>
  <si>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</si>
  <si>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</si>
  <si>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</si>
  <si>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</si>
  <si>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</si>
  <si>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</si>
  <si>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</si>
  <si>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</si>
  <si>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</si>
  <si>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</si>
  <si>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</si>
  <si>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</si>
  <si>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</si>
  <si>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</si>
  <si>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</si>
  <si>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</si>
  <si>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</si>
  <si>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</si>
  <si>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</si>
  <si>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</si>
  <si>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</si>
  <si>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</si>
  <si>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</si>
  <si>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</si>
  <si>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</si>
  <si>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</si>
  <si>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</si>
  <si>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</si>
  <si>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</si>
  <si>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</si>
  <si>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</si>
  <si>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</si>
  <si>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</si>
  <si>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</si>
  <si>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</si>
  <si>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</si>
  <si>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</si>
  <si>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</si>
  <si>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</si>
  <si>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</si>
  <si>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</si>
  <si>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</si>
  <si>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</si>
  <si>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</si>
  <si>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</si>
  <si>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</si>
  <si>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</si>
  <si>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</si>
  <si>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</si>
  <si>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</si>
  <si>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</si>
  <si>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</si>
  <si>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</si>
  <si>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</si>
  <si>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</si>
  <si>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</si>
  <si>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</si>
  <si>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</si>
  <si>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</si>
  <si>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</si>
  <si>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</si>
  <si>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</si>
  <si>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</si>
  <si>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</si>
  <si>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</si>
  <si>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</si>
  <si>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</si>
  <si>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</si>
  <si>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</si>
  <si>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</si>
  <si>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</si>
  <si>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</si>
  <si>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</si>
  <si>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</si>
  <si>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</si>
  <si>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</si>
  <si>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</si>
  <si>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</si>
  <si>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</si>
  <si>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</si>
  <si>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</si>
  <si>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</si>
  <si>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</si>
  <si>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</si>
  <si>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</si>
  <si>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</si>
  <si>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</si>
  <si>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</si>
  <si>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</si>
  <si>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</si>
  <si>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</si>
  <si>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</si>
  <si>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</si>
  <si>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</si>
  <si>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</si>
  <si>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</si>
  <si>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</si>
  <si>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</si>
  <si>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</si>
  <si>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</si>
  <si>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</si>
  <si>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</si>
  <si>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</si>
  <si>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</si>
  <si>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</si>
  <si>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</si>
  <si>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</si>
  <si>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</si>
  <si>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</si>
  <si>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</si>
  <si>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</si>
  <si>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</si>
  <si>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</si>
  <si>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</si>
  <si>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</si>
  <si>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</si>
  <si>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</si>
  <si>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</si>
  <si>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</si>
  <si>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</si>
  <si>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</si>
  <si>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</si>
  <si>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</si>
  <si>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</si>
  <si>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</si>
  <si>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</si>
  <si>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</si>
  <si>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</si>
  <si>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</si>
  <si>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</si>
  <si>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</si>
  <si>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</si>
  <si>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</si>
  <si>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</si>
  <si>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</si>
  <si>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</si>
  <si>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</si>
  <si>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</si>
  <si>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</si>
  <si>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</si>
  <si>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</si>
  <si>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</si>
  <si>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</si>
  <si>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</si>
  <si>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</si>
  <si>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</si>
  <si>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</si>
  <si>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</si>
  <si>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</si>
  <si>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</si>
  <si>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</si>
  <si>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</si>
  <si>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</si>
  <si>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</si>
  <si>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</si>
  <si>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</si>
  <si>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</si>
  <si>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</si>
  <si>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</si>
  <si>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</si>
  <si>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</si>
  <si>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</si>
  <si>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</si>
  <si>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</si>
  <si>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</si>
  <si>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</si>
  <si>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</si>
  <si>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</si>
  <si>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</si>
  <si>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</si>
  <si>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</si>
  <si>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</si>
  <si>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</si>
  <si>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</si>
  <si>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</si>
  <si>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</si>
  <si>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</si>
  <si>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</si>
  <si>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</si>
  <si>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</si>
  <si>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</si>
  <si>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</si>
  <si>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</si>
  <si>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</si>
  <si>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</si>
  <si>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</si>
  <si>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</si>
  <si>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</si>
  <si>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</si>
  <si>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</si>
  <si>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</si>
  <si>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</si>
  <si>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</si>
  <si>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</si>
  <si>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</si>
  <si>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</si>
  <si>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</si>
  <si>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</si>
  <si>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</si>
  <si>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</si>
  <si>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</si>
  <si>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</si>
  <si>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</si>
  <si>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</si>
  <si>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</si>
  <si>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</si>
  <si>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</si>
  <si>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</si>
  <si>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</si>
  <si>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</si>
  <si>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</si>
  <si>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</si>
  <si>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</si>
  <si>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</si>
  <si>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</si>
  <si>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</si>
  <si>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</si>
  <si>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</si>
  <si>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</si>
  <si>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</si>
  <si>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</si>
  <si>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</si>
  <si>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</si>
  <si>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</si>
  <si>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</si>
  <si>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</si>
  <si>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</si>
  <si>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</si>
  <si>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</si>
  <si>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</si>
  <si>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</si>
  <si>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</si>
  <si>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</si>
  <si>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</si>
  <si>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</si>
  <si>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</si>
  <si>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</si>
  <si>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</si>
  <si>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</si>
  <si>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</si>
  <si>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</si>
  <si>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</si>
  <si>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</si>
  <si>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</si>
  <si>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</si>
  <si>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</si>
  <si>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</si>
  <si>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</si>
  <si>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</si>
  <si>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</si>
  <si>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</si>
  <si>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</si>
  <si>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</si>
  <si>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</si>
  <si>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</si>
  <si>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</si>
  <si>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</si>
  <si>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</si>
  <si>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</si>
  <si>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</si>
  <si>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</si>
  <si>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</si>
  <si>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</si>
  <si>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</si>
  <si>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</si>
  <si>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</si>
  <si>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</si>
  <si>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</si>
  <si>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</si>
  <si>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</si>
  <si>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</si>
  <si>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</si>
  <si>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</si>
  <si>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</si>
  <si>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</si>
  <si>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</si>
  <si>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</si>
  <si>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</si>
  <si>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</si>
  <si>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</si>
  <si>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</si>
  <si>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</si>
  <si>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</si>
  <si>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</si>
  <si>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</si>
  <si>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</si>
  <si>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</si>
  <si>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</si>
  <si>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</si>
  <si>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</si>
  <si>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</si>
  <si>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</si>
  <si>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</si>
  <si>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</si>
  <si>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</si>
  <si>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</si>
  <si>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</si>
  <si>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</si>
  <si>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</si>
  <si>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</si>
  <si>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</si>
  <si>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</si>
  <si>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</si>
  <si>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</si>
  <si>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</si>
  <si>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</si>
  <si>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</si>
  <si>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</si>
  <si>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</si>
  <si>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</si>
  <si>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</si>
  <si>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</si>
  <si>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</si>
  <si>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</si>
  <si>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</si>
  <si>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</si>
  <si>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</si>
  <si>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</si>
  <si>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</si>
  <si>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</si>
  <si>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</si>
  <si>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</si>
  <si>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</si>
  <si>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</si>
  <si>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</si>
  <si>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</si>
  <si>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</si>
  <si>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</si>
  <si>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</si>
  <si>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</si>
  <si>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</si>
  <si>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</si>
  <si>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</si>
  <si>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</si>
  <si>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</si>
  <si>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</si>
  <si>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</si>
  <si>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</si>
  <si>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</si>
  <si>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</si>
  <si>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</si>
  <si>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</si>
  <si>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</si>
  <si>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</si>
  <si>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</si>
  <si>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</si>
  <si>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</si>
  <si>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</si>
  <si>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</si>
  <si>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</si>
  <si>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</si>
  <si>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</si>
  <si>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</si>
  <si>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</si>
  <si>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</si>
  <si>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</si>
  <si>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</si>
  <si>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</si>
  <si>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</si>
  <si>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</si>
  <si>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</si>
  <si>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</si>
  <si>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</si>
  <si>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</si>
  <si>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</si>
  <si>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</si>
  <si>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</si>
  <si>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</si>
  <si>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</si>
  <si>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</si>
  <si>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</si>
  <si>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</si>
  <si>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</si>
  <si>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</si>
  <si>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</si>
  <si>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</si>
  <si>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</si>
  <si>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</si>
  <si>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</si>
  <si>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</si>
  <si>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</si>
  <si>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</si>
  <si>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</si>
  <si>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</si>
  <si>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</si>
  <si>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</si>
  <si>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</si>
  <si>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</si>
  <si>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</si>
  <si>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</si>
  <si>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</si>
  <si>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</si>
  <si>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</si>
  <si>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</si>
  <si>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</si>
  <si>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</si>
  <si>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</si>
  <si>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</si>
  <si>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</si>
  <si>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</si>
  <si>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</si>
  <si>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</si>
  <si>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</si>
  <si>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</si>
  <si>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</si>
  <si>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</si>
  <si>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</si>
  <si>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</si>
  <si>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</si>
  <si>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</si>
  <si>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</si>
  <si>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</si>
  <si>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</si>
  <si>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</si>
  <si>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</si>
  <si>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</si>
  <si>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</si>
  <si>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</si>
  <si>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</si>
  <si>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</si>
  <si>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</si>
  <si>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</si>
  <si>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</si>
  <si>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</si>
  <si>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</si>
  <si>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</si>
  <si>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</si>
  <si>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</si>
  <si>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</si>
  <si>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</si>
  <si>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</si>
  <si>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</si>
  <si>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</si>
  <si>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</si>
  <si>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</si>
  <si>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</si>
  <si>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</si>
  <si>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</si>
  <si>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</si>
  <si>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</si>
  <si>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</si>
  <si>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</si>
  <si>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</si>
  <si>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</si>
  <si>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</si>
  <si>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</si>
  <si>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</si>
  <si>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</si>
  <si>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</si>
  <si>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</si>
  <si>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</si>
  <si>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</si>
  <si>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</si>
  <si>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</si>
  <si>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</si>
  <si>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</si>
  <si>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</si>
  <si>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</si>
  <si>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</si>
  <si>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</si>
  <si>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</si>
  <si>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</si>
  <si>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</si>
  <si>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</si>
  <si>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</si>
  <si>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</si>
  <si>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</si>
  <si>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</si>
  <si>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</si>
  <si>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</si>
  <si>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</si>
  <si>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</si>
  <si>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</si>
  <si>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</si>
  <si>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</si>
  <si>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</si>
  <si>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</si>
  <si>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</si>
  <si>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</si>
  <si>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</si>
  <si>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</si>
  <si>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</si>
  <si>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</si>
  <si>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</si>
  <si>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</si>
  <si>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</si>
  <si>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</si>
  <si>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</si>
  <si>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</si>
  <si>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</si>
  <si>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</si>
  <si>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</si>
  <si>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</si>
  <si>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</si>
  <si>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</si>
  <si>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</si>
  <si>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</si>
  <si>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</si>
  <si>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</si>
  <si>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</si>
  <si>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</si>
  <si>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</si>
  <si>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</si>
  <si>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</si>
  <si>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</si>
  <si>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</si>
  <si>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</si>
  <si>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</si>
  <si>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</si>
  <si>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</si>
  <si>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</si>
  <si>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</si>
  <si>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</si>
  <si>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</si>
  <si>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</si>
  <si>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</si>
  <si>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</si>
  <si>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</si>
  <si>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</si>
  <si>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</si>
  <si>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</si>
  <si>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</si>
  <si>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</si>
  <si>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</si>
  <si>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</si>
  <si>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</si>
  <si>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</si>
  <si>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</si>
  <si>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</si>
  <si>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</si>
  <si>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</si>
  <si>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</si>
  <si>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</si>
  <si>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</si>
  <si>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</si>
  <si>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</si>
  <si>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</si>
  <si>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</si>
  <si>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</si>
  <si>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</si>
  <si>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</si>
  <si>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</si>
  <si>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</si>
  <si>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</si>
  <si>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</si>
  <si>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</si>
  <si>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</si>
  <si>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</si>
  <si>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</si>
  <si>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</si>
  <si>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</si>
  <si>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</si>
  <si>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</si>
  <si>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</si>
  <si>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</si>
  <si>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</si>
  <si>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</si>
  <si>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</si>
  <si>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</si>
  <si>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</si>
  <si>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</si>
  <si>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</si>
  <si>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</si>
  <si>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</si>
  <si>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</si>
  <si>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</si>
  <si>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</si>
  <si>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</si>
  <si>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</si>
  <si>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</si>
  <si>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</si>
  <si>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</si>
  <si>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</si>
  <si>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</si>
  <si>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</si>
  <si>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</si>
  <si>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</si>
  <si>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</si>
  <si>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</si>
  <si>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</si>
  <si>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</si>
  <si>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</si>
  <si>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</si>
  <si>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</si>
  <si>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</si>
  <si>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</si>
  <si>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</si>
  <si>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</si>
  <si>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</si>
  <si>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</si>
  <si>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</si>
  <si>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</si>
  <si>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</si>
  <si>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</si>
  <si>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</si>
  <si>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</si>
  <si>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</si>
  <si>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</si>
  <si>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</si>
  <si>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</si>
  <si>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</si>
  <si>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</si>
  <si>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</si>
  <si>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</si>
  <si>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</si>
  <si>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</si>
  <si>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</si>
  <si>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</si>
  <si>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</si>
  <si>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</si>
  <si>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</si>
  <si>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</si>
  <si>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</si>
  <si>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</si>
  <si>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</si>
  <si>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</si>
  <si>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</si>
  <si>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</si>
  <si>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</si>
  <si>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</si>
  <si>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</si>
  <si>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</si>
  <si>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</si>
  <si>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</si>
  <si>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</si>
  <si>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</si>
  <si>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</si>
  <si>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</si>
  <si>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</si>
  <si>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</si>
  <si>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</si>
  <si>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</si>
  <si>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</si>
  <si>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</si>
  <si>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</si>
  <si>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</si>
  <si>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</si>
  <si>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</si>
  <si>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</si>
  <si>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</si>
  <si>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</si>
  <si>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</si>
  <si>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</si>
  <si>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</si>
  <si>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</si>
  <si>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</si>
  <si>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</si>
  <si>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</si>
  <si>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</si>
  <si>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</si>
  <si>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</si>
  <si>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</si>
  <si>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</si>
  <si>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</si>
  <si>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</si>
  <si>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</si>
  <si>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</si>
  <si>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</si>
  <si>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</si>
  <si>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</si>
  <si>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</si>
  <si>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</si>
  <si>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</si>
  <si>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</si>
  <si>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</si>
  <si>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</si>
  <si>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</si>
  <si>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</si>
  <si>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</si>
  <si>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</si>
  <si>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</si>
  <si>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</si>
  <si>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</si>
  <si>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</si>
  <si>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</si>
  <si>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</si>
  <si>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</si>
  <si>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</si>
  <si>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</si>
  <si>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</si>
  <si>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</si>
  <si>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</si>
  <si>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</si>
  <si>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</si>
  <si>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</si>
  <si>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</si>
  <si>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</si>
  <si>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</si>
  <si>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</si>
  <si>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</si>
  <si>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</si>
  <si>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</si>
  <si>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</si>
  <si>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</si>
  <si>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</si>
  <si>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</si>
  <si>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</si>
  <si>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</si>
  <si>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</si>
  <si>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</si>
  <si>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</si>
  <si>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</si>
  <si>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</si>
  <si>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</si>
  <si>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</si>
  <si>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</si>
  <si>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</si>
  <si>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</si>
  <si>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</si>
  <si>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</si>
  <si>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</si>
  <si>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</si>
  <si>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</si>
  <si>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</si>
  <si>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</si>
  <si>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</si>
  <si>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</si>
  <si>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</si>
  <si>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</si>
  <si>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</si>
  <si>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</si>
  <si>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</si>
  <si>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</si>
  <si>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</si>
  <si>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</si>
  <si>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</si>
  <si>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</si>
  <si>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</si>
  <si>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</si>
  <si>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</si>
  <si>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</si>
  <si>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</si>
  <si>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</si>
  <si>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</si>
  <si>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</si>
  <si>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</si>
  <si>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</si>
  <si>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</si>
  <si>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</si>
  <si>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</si>
  <si>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</si>
  <si>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</si>
  <si>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</si>
  <si>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</si>
  <si>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</si>
  <si>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</si>
  <si>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</si>
  <si>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</si>
  <si>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</si>
  <si>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</si>
  <si>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</si>
  <si>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</si>
  <si>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</si>
  <si>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</si>
  <si>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</si>
  <si>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</si>
  <si>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</si>
  <si>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</si>
  <si>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</si>
  <si>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</si>
  <si>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</si>
  <si>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</si>
  <si>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</si>
  <si>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</si>
  <si>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</si>
  <si>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</si>
  <si>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</si>
  <si>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</si>
  <si>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</si>
  <si>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</si>
  <si>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</si>
  <si>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</si>
  <si>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</si>
  <si>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</si>
  <si>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</si>
  <si>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</si>
  <si>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</si>
  <si>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</si>
  <si>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</si>
  <si>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</si>
  <si>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</si>
  <si>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</si>
  <si>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</si>
  <si>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</si>
  <si>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</si>
  <si>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</si>
  <si>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</si>
  <si>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</si>
  <si>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</si>
  <si>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</si>
  <si>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</si>
  <si>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</si>
  <si>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</si>
  <si>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</si>
  <si>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</si>
  <si>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</si>
  <si>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</si>
  <si>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</si>
  <si>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</si>
  <si>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</si>
  <si>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</si>
  <si>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</si>
  <si>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</si>
  <si>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</si>
  <si>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ICBF </t>
  </si>
  <si>
    <t>07312012</t>
  </si>
  <si>
    <t>0889-2016</t>
  </si>
  <si>
    <t>0849-2016</t>
  </si>
  <si>
    <t>0339-2016</t>
  </si>
  <si>
    <t>0718-2017</t>
  </si>
  <si>
    <t>0717-2017</t>
  </si>
  <si>
    <t>0778-2016</t>
  </si>
  <si>
    <t>0404-2017</t>
  </si>
  <si>
    <t>0389-2017</t>
  </si>
  <si>
    <t>061-2019</t>
  </si>
  <si>
    <t>0091-2019</t>
  </si>
  <si>
    <t>072-2019</t>
  </si>
  <si>
    <t>0851-2016</t>
  </si>
  <si>
    <t>ATENDER A LA PRIMERA INFANCIA EN EL MARCO DE LA ESTRATEGIA DE CERO A SIEMPRE, DE CONFORMIDAD CON LA DIRECTRICES, LINEAMIENTOS ENTRE LAS PARTES DERIVADAS DE LA ENTREGA DE OPORTES DEL ICBF A EL CONTRATISTA,PARA QUE ESTE ASUMA CON SU PERSONAL Y BAJO SU EXCLUSIVA RESPONSABILIDAD DICHA ATENCIO.</t>
  </si>
  <si>
    <t>ATENDER A LA PRIMERA INF EN EL MARCO DE LA ESTRATEGIA DE CERO A SIEMPRE ESPEC A LOS NN MENORES DE 5 AÑOS DE FLIAS EN SITUAC DE VULNERAB DE CONFORM CON LA DIRECT,LINEAM Y PARAM ESTAB POR EL ICBF.</t>
  </si>
  <si>
    <t>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PARA EL DESARROLLO INTEGRAL DE LA PRIMERA INFANCIA DE CERO A SIEMPRE, EN EL SERVICIO DESARROLLO INFANTIL EN MEDIO FAMILIAR Y CENTRO DE DESARROLLO INFANTIL.</t>
  </si>
  <si>
    <t>PRESTAR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PARA EL DESARROLLO INTEGRAL DE LA PRIMERA INFANCIA DE CERO A SIEMPRE, EN EL SERVICIO DESARROLLO INFANTIL EN MEDIO FAMILIAR Y CENTRO DE DESARROLLO INFANTIL.</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</si>
  <si>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 EN EL MUNICIPIOS DE LA PRIMAVERA Y SANTA ROSALÍA.</t>
  </si>
  <si>
    <t>ATENDER A LA PRIMERA INF EN EL MARCO DE LA ESTRATEGIA DE CERO A SIEMPRE ESPEC A LOS NN MENORES DE 5 AÑOS DE FLIAS EN SITUAC DE VULNERAB DE CONFORM CON LA DIRECT,LINEAM Y PARAM ESTAB POR EL ICBF</t>
  </si>
  <si>
    <t xml:space="preserve">Alcaldia Distrital de Cartagena de Indias </t>
  </si>
  <si>
    <t>7-503-23-2004</t>
  </si>
  <si>
    <t>708382-2005</t>
  </si>
  <si>
    <t>738620083</t>
  </si>
  <si>
    <t>71520082007</t>
  </si>
  <si>
    <t>7365101</t>
  </si>
  <si>
    <t>7108017</t>
  </si>
  <si>
    <t>7301402010</t>
  </si>
  <si>
    <t>77502402011</t>
  </si>
  <si>
    <t>75151592012</t>
  </si>
  <si>
    <t>7318126</t>
  </si>
  <si>
    <t>7212056</t>
  </si>
  <si>
    <t>72700712025</t>
  </si>
  <si>
    <t>70440582016</t>
  </si>
  <si>
    <t>70270202017</t>
  </si>
  <si>
    <t>705132018</t>
  </si>
  <si>
    <t>702152019</t>
  </si>
  <si>
    <t>31/05/2005</t>
  </si>
  <si>
    <t>31/12/2005</t>
  </si>
  <si>
    <t>16/02/06</t>
  </si>
  <si>
    <t>31/12/2006</t>
  </si>
  <si>
    <t>5/04/2007</t>
  </si>
  <si>
    <t>31/12/2007</t>
  </si>
  <si>
    <t>1/01/2008</t>
  </si>
  <si>
    <t>30/11/2008</t>
  </si>
  <si>
    <t>2/02/2009</t>
  </si>
  <si>
    <t>31/12/2009</t>
  </si>
  <si>
    <t>8/02/2010</t>
  </si>
  <si>
    <t>31/12/2010</t>
  </si>
  <si>
    <t>30/05/2011</t>
  </si>
  <si>
    <t>31/12/2011</t>
  </si>
  <si>
    <t>14/06/2012</t>
  </si>
  <si>
    <t>30/11/2012</t>
  </si>
  <si>
    <t>26/06/2013</t>
  </si>
  <si>
    <t>30/11/2013</t>
  </si>
  <si>
    <t>13/06/2014</t>
  </si>
  <si>
    <t>30/11/2014</t>
  </si>
  <si>
    <t>2/03/2015</t>
  </si>
  <si>
    <t>30/11/2015</t>
  </si>
  <si>
    <t>brindar servicios publico educativos denominado Instituto Skinner,hasta por el numero de 457 edtuantes por superar capacidad de matricula debidamente aprobda po Secretari de educacion Distrital</t>
  </si>
  <si>
    <t>24/01/2018</t>
  </si>
  <si>
    <t>31/12/2018</t>
  </si>
  <si>
    <t>11/07/2019</t>
  </si>
  <si>
    <t>19/12/2019</t>
  </si>
  <si>
    <t>300</t>
  </si>
  <si>
    <t>328</t>
  </si>
  <si>
    <t>200</t>
  </si>
  <si>
    <t>206</t>
  </si>
  <si>
    <t>23/02/2020</t>
  </si>
  <si>
    <t>30/11/2020</t>
  </si>
  <si>
    <t>PRESTAR LOS SERVICIOS PARA LA ATENCIÓN A LA PRIMERA INFANCIA EN LOS HOGARES COMUNITARIOS DE BIENESTAR HCB DE CONFORMIDAD CON EL MANUAL OPERATIVO DE LA MODALIDAD COMUNITARIA Y EL LINEAMIENTO TÉCNICO PARA LA ATENCIÓN A LA PRIMERA INFANCIA Y LAS DIRECTRICES ESTABLECIDAS POR EL ICBF, EN ARMONÍA CON LA POLÍTICA DE ESTADO PARA EL DESARROLLO INTEGRAL DE LA PRIMERA INFANCIA DE CERO A SIEMPRE.</t>
  </si>
  <si>
    <t>13005142020</t>
  </si>
  <si>
    <t>13005182020</t>
  </si>
  <si>
    <t>Rosa Maria Martinez Castro</t>
  </si>
  <si>
    <t>Barrio Los  Alps Trv 72b #65d-32</t>
  </si>
  <si>
    <t>3045772092</t>
  </si>
  <si>
    <t xml:space="preserve">cartagena , la boquilla , Cr 3 N°65-35 </t>
  </si>
  <si>
    <t>Institutoskinner@gmail.com</t>
  </si>
  <si>
    <t>2021-13-10000230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</si>
  <si>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t>
  </si>
  <si>
    <t>ROSA MARIA MARTINEZ CASTRO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</si>
</sst>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4" fontId="31" fillId="3" borderId="1" xfId="0" applyNumberFormat="1" applyFont="1" applyFill="1" applyBorder="1" applyAlignment="1" applyProtection="1">
      <alignment vertical="center"/>
      <protection locked="0"/>
    </xf>
    <xf numFmtId="0" fontId="0" fillId="0" borderId="34" xfId="0" applyBorder="1" applyAlignment="1">
      <alignment horizontal="left" vertical="center"/>
    </xf>
    <xf numFmtId="0" fontId="0" fillId="0" borderId="0" xfId="0" applyBorder="1" applyAlignment="1">
      <alignment horizontal="left"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49" fontId="0" fillId="3" borderId="8" xfId="0" applyNumberFormat="1" applyFill="1" applyBorder="1" applyAlignment="1" applyProtection="1">
      <alignment horizontal="center" vertical="center" wrapText="1"/>
      <protection locked="0"/>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200" zoomScale="85" zoomScaleNormal="85" zoomScaleSheetLayoutView="40" zoomScalePageLayoutView="40" workbookViewId="0">
      <selection activeCell="C211" sqref="C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2653</v>
      </c>
      <c r="D2" s="212"/>
      <c r="E2" s="212"/>
      <c r="F2" s="212"/>
      <c r="G2" s="212"/>
      <c r="H2" s="212"/>
      <c r="I2" s="212"/>
      <c r="J2" s="212"/>
      <c r="K2" s="212"/>
      <c r="L2" s="234" t="s">
        <v>2640</v>
      </c>
      <c r="M2" s="234"/>
      <c r="N2" s="239" t="s">
        <v>2641</v>
      </c>
      <c r="O2" s="240"/>
    </row>
    <row r="3" spans="1:20" ht="33" customHeight="1" x14ac:dyDescent="0.25">
      <c r="A3" s="9"/>
      <c r="B3" s="8"/>
      <c r="C3" s="213"/>
      <c r="D3" s="214"/>
      <c r="E3" s="214"/>
      <c r="F3" s="214"/>
      <c r="G3" s="214"/>
      <c r="H3" s="214"/>
      <c r="I3" s="214"/>
      <c r="J3" s="214"/>
      <c r="K3" s="214"/>
      <c r="L3" s="241" t="s">
        <v>1</v>
      </c>
      <c r="M3" s="241"/>
      <c r="N3" s="241" t="s">
        <v>2642</v>
      </c>
      <c r="O3" s="243"/>
    </row>
    <row r="4" spans="1:20" ht="24.75" customHeight="1" thickBot="1" x14ac:dyDescent="0.3">
      <c r="A4" s="10"/>
      <c r="B4" s="12"/>
      <c r="C4" s="215"/>
      <c r="D4" s="216"/>
      <c r="E4" s="216"/>
      <c r="F4" s="216"/>
      <c r="G4" s="216"/>
      <c r="H4" s="216"/>
      <c r="I4" s="216"/>
      <c r="J4" s="216"/>
      <c r="K4" s="216"/>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2754</v>
      </c>
      <c r="D15" s="35"/>
      <c r="E15" s="35"/>
      <c r="F15" s="5"/>
      <c r="G15" s="32" t="s">
        <v>1168</v>
      </c>
      <c r="H15" s="103" t="s">
        <v>208</v>
      </c>
      <c r="I15" s="32" t="s">
        <v>2624</v>
      </c>
      <c r="J15" s="108" t="s">
        <v>2626</v>
      </c>
      <c r="L15" s="217" t="s">
        <v>8</v>
      </c>
      <c r="M15" s="217"/>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8" t="s">
        <v>2639</v>
      </c>
      <c r="I19" s="133" t="s">
        <v>11</v>
      </c>
      <c r="J19" s="134" t="s">
        <v>10</v>
      </c>
      <c r="K19" s="134" t="s">
        <v>2609</v>
      </c>
      <c r="L19" s="134" t="s">
        <v>1161</v>
      </c>
      <c r="M19" s="134" t="s">
        <v>1162</v>
      </c>
      <c r="N19" s="135" t="s">
        <v>2610</v>
      </c>
      <c r="O19" s="130"/>
      <c r="Q19" s="51"/>
      <c r="R19" s="51"/>
    </row>
    <row r="20" spans="1:23" ht="30" customHeight="1" x14ac:dyDescent="0.25">
      <c r="A20" s="9"/>
      <c r="B20" s="109">
        <v>800189920</v>
      </c>
      <c r="C20" s="5"/>
      <c r="D20" s="73"/>
      <c r="E20" s="5"/>
      <c r="F20" s="5"/>
      <c r="G20" s="5"/>
      <c r="H20" s="238"/>
      <c r="I20" s="142" t="s">
        <v>208</v>
      </c>
      <c r="J20" s="143" t="s">
        <v>210</v>
      </c>
      <c r="K20" s="144">
        <v>7759403540</v>
      </c>
      <c r="L20" s="145">
        <v>44242</v>
      </c>
      <c r="M20" s="145">
        <v>44561</v>
      </c>
      <c r="N20" s="128">
        <f>+(M20-L20)/30</f>
        <v>10.633333333333333</v>
      </c>
      <c r="O20" s="131"/>
      <c r="U20" s="127"/>
      <c r="V20" s="105">
        <f ca="1">NOW()</f>
        <v>44194.642589930554</v>
      </c>
      <c r="W20" s="105">
        <f ca="1">NOW()</f>
        <v>44194.642589930554</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233" t="str">
        <f>VLOOKUP(B20,EAS!A2:B1439,2,0)</f>
        <v>FUNDACION DE LA COMUNIDAD UNIDA GUSTAVO MARTINEZ CAFFYN</v>
      </c>
      <c r="C38" s="233"/>
      <c r="D38" s="233"/>
      <c r="E38" s="233"/>
      <c r="F38" s="233"/>
      <c r="G38" s="5"/>
      <c r="H38" s="125"/>
      <c r="I38" s="242" t="s">
        <v>7</v>
      </c>
      <c r="J38" s="242"/>
      <c r="K38" s="242"/>
      <c r="L38" s="242"/>
      <c r="M38" s="242"/>
      <c r="N38" s="242"/>
      <c r="O38" s="126"/>
    </row>
    <row r="39" spans="1:16" ht="42.95" customHeight="1" thickBot="1" x14ac:dyDescent="0.3">
      <c r="A39" s="10"/>
      <c r="B39" s="11"/>
      <c r="C39" s="11"/>
      <c r="D39" s="11"/>
      <c r="E39" s="11"/>
      <c r="F39" s="11"/>
      <c r="G39" s="11"/>
      <c r="H39" s="10"/>
      <c r="I39" s="229" t="s">
        <v>2755</v>
      </c>
      <c r="J39" s="229"/>
      <c r="K39" s="229"/>
      <c r="L39" s="229"/>
      <c r="M39" s="229"/>
      <c r="N39" s="229"/>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2654</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6" t="s">
        <v>2676</v>
      </c>
      <c r="C48" s="110" t="s">
        <v>31</v>
      </c>
      <c r="D48" s="115" t="s">
        <v>2677</v>
      </c>
      <c r="E48" s="170">
        <v>41262</v>
      </c>
      <c r="F48" s="170">
        <v>42004</v>
      </c>
      <c r="G48" s="153">
        <f>IF(AND(E48&lt;&gt;"",F48&lt;&gt;""),((F48-E48)/30),"")</f>
        <v>24.733333333333334</v>
      </c>
      <c r="H48" s="116" t="s">
        <v>2690</v>
      </c>
      <c r="I48" s="111" t="s">
        <v>208</v>
      </c>
      <c r="J48" s="111" t="s">
        <v>210</v>
      </c>
      <c r="K48" s="117">
        <v>413483261</v>
      </c>
      <c r="L48" s="112" t="s">
        <v>1148</v>
      </c>
      <c r="M48" s="113">
        <v>1</v>
      </c>
      <c r="N48" s="112" t="s">
        <v>1151</v>
      </c>
      <c r="O48" s="112" t="s">
        <v>1148</v>
      </c>
      <c r="P48" s="78"/>
    </row>
    <row r="49" spans="1:16" s="6" customFormat="1" ht="24.75" customHeight="1" x14ac:dyDescent="0.25">
      <c r="A49" s="136">
        <v>2</v>
      </c>
      <c r="B49" s="116" t="s">
        <v>2676</v>
      </c>
      <c r="C49" s="110" t="s">
        <v>31</v>
      </c>
      <c r="D49" s="115" t="s">
        <v>2678</v>
      </c>
      <c r="E49" s="170">
        <v>42720</v>
      </c>
      <c r="F49" s="170">
        <v>43084</v>
      </c>
      <c r="G49" s="153">
        <f t="shared" ref="G49:G50" si="2">IF(AND(E49&lt;&gt;"",F49&lt;&gt;""),((F49-E49)/30),"")</f>
        <v>12.133333333333333</v>
      </c>
      <c r="H49" s="116" t="s">
        <v>2691</v>
      </c>
      <c r="I49" s="111" t="s">
        <v>208</v>
      </c>
      <c r="J49" s="111" t="s">
        <v>210</v>
      </c>
      <c r="K49" s="117">
        <v>105391222800</v>
      </c>
      <c r="L49" s="112" t="s">
        <v>1148</v>
      </c>
      <c r="M49" s="113">
        <v>1</v>
      </c>
      <c r="N49" s="112" t="s">
        <v>27</v>
      </c>
      <c r="O49" s="112" t="s">
        <v>26</v>
      </c>
      <c r="P49" s="78"/>
    </row>
    <row r="50" spans="1:16" s="6" customFormat="1" ht="24.75" customHeight="1" x14ac:dyDescent="0.25">
      <c r="A50" s="136">
        <v>3</v>
      </c>
      <c r="B50" s="116" t="s">
        <v>2676</v>
      </c>
      <c r="C50" s="110" t="s">
        <v>31</v>
      </c>
      <c r="D50" s="115" t="s">
        <v>2679</v>
      </c>
      <c r="E50" s="170">
        <v>42720</v>
      </c>
      <c r="F50" s="170">
        <v>43084</v>
      </c>
      <c r="G50" s="153">
        <f t="shared" si="2"/>
        <v>12.133333333333333</v>
      </c>
      <c r="H50" s="116" t="s">
        <v>2692</v>
      </c>
      <c r="I50" s="111" t="s">
        <v>208</v>
      </c>
      <c r="J50" s="111" t="s">
        <v>210</v>
      </c>
      <c r="K50" s="114">
        <v>1179725763</v>
      </c>
      <c r="L50" s="112" t="s">
        <v>1148</v>
      </c>
      <c r="M50" s="113">
        <v>1</v>
      </c>
      <c r="N50" s="112" t="s">
        <v>1151</v>
      </c>
      <c r="O50" s="112" t="s">
        <v>1148</v>
      </c>
      <c r="P50" s="78"/>
    </row>
    <row r="51" spans="1:16" s="6" customFormat="1" ht="24.75" customHeight="1" outlineLevel="1" x14ac:dyDescent="0.25">
      <c r="A51" s="136">
        <v>4</v>
      </c>
      <c r="B51" s="116" t="s">
        <v>2676</v>
      </c>
      <c r="C51" s="110" t="s">
        <v>31</v>
      </c>
      <c r="D51" s="115" t="s">
        <v>2680</v>
      </c>
      <c r="E51" s="170">
        <v>42401</v>
      </c>
      <c r="F51" s="170">
        <v>42674</v>
      </c>
      <c r="G51" s="153">
        <f t="shared" ref="G51:G107" si="3">IF(AND(E51&lt;&gt;"",F51&lt;&gt;""),((F51-E51)/30),"")</f>
        <v>9.1</v>
      </c>
      <c r="H51" s="116" t="s">
        <v>2692</v>
      </c>
      <c r="I51" s="111" t="s">
        <v>208</v>
      </c>
      <c r="J51" s="111" t="s">
        <v>210</v>
      </c>
      <c r="K51" s="114">
        <v>54611795500</v>
      </c>
      <c r="L51" s="112" t="s">
        <v>1148</v>
      </c>
      <c r="M51" s="113">
        <v>1</v>
      </c>
      <c r="N51" s="112" t="s">
        <v>1151</v>
      </c>
      <c r="O51" s="112" t="s">
        <v>26</v>
      </c>
      <c r="P51" s="78"/>
    </row>
    <row r="52" spans="1:16" s="7" customFormat="1" ht="24.75" customHeight="1" outlineLevel="1" x14ac:dyDescent="0.25">
      <c r="A52" s="137">
        <v>5</v>
      </c>
      <c r="B52" s="116" t="s">
        <v>2676</v>
      </c>
      <c r="C52" s="110" t="s">
        <v>31</v>
      </c>
      <c r="D52" s="115" t="s">
        <v>2681</v>
      </c>
      <c r="E52" s="170">
        <v>42675</v>
      </c>
      <c r="F52" s="170">
        <v>42719</v>
      </c>
      <c r="G52" s="153">
        <f t="shared" si="3"/>
        <v>1.4666666666666666</v>
      </c>
      <c r="H52" s="116" t="s">
        <v>2692</v>
      </c>
      <c r="I52" s="111" t="s">
        <v>208</v>
      </c>
      <c r="J52" s="111" t="s">
        <v>210</v>
      </c>
      <c r="K52" s="114">
        <v>8959915600</v>
      </c>
      <c r="L52" s="112" t="s">
        <v>1148</v>
      </c>
      <c r="M52" s="113">
        <v>1</v>
      </c>
      <c r="N52" s="112" t="s">
        <v>1151</v>
      </c>
      <c r="O52" s="112" t="s">
        <v>26</v>
      </c>
      <c r="P52" s="79"/>
    </row>
    <row r="53" spans="1:16" s="7" customFormat="1" ht="24.75" customHeight="1" outlineLevel="1" x14ac:dyDescent="0.25">
      <c r="A53" s="137">
        <v>6</v>
      </c>
      <c r="B53" s="116" t="s">
        <v>2676</v>
      </c>
      <c r="C53" s="110" t="s">
        <v>31</v>
      </c>
      <c r="D53" s="115" t="s">
        <v>2682</v>
      </c>
      <c r="E53" s="170">
        <v>42675</v>
      </c>
      <c r="F53" s="170">
        <v>42719</v>
      </c>
      <c r="G53" s="153">
        <f t="shared" si="3"/>
        <v>1.4666666666666666</v>
      </c>
      <c r="H53" s="116" t="s">
        <v>2692</v>
      </c>
      <c r="I53" s="111" t="s">
        <v>208</v>
      </c>
      <c r="J53" s="111" t="s">
        <v>221</v>
      </c>
      <c r="K53" s="114">
        <v>10384783200</v>
      </c>
      <c r="L53" s="112" t="s">
        <v>1148</v>
      </c>
      <c r="M53" s="113">
        <v>1</v>
      </c>
      <c r="N53" s="112" t="s">
        <v>1151</v>
      </c>
      <c r="O53" s="112" t="s">
        <v>1148</v>
      </c>
      <c r="P53" s="79"/>
    </row>
    <row r="54" spans="1:16" s="7" customFormat="1" ht="24.75" customHeight="1" outlineLevel="1" x14ac:dyDescent="0.25">
      <c r="A54" s="137">
        <v>7</v>
      </c>
      <c r="B54" s="116" t="s">
        <v>2676</v>
      </c>
      <c r="C54" s="110" t="s">
        <v>31</v>
      </c>
      <c r="D54" s="115" t="s">
        <v>2683</v>
      </c>
      <c r="E54" s="170">
        <v>42678</v>
      </c>
      <c r="F54" s="170">
        <v>42719</v>
      </c>
      <c r="G54" s="153">
        <f t="shared" si="3"/>
        <v>1.3666666666666667</v>
      </c>
      <c r="H54" s="116" t="s">
        <v>2692</v>
      </c>
      <c r="I54" s="111" t="s">
        <v>208</v>
      </c>
      <c r="J54" s="111" t="s">
        <v>210</v>
      </c>
      <c r="K54" s="117">
        <v>8396921500</v>
      </c>
      <c r="L54" s="112" t="s">
        <v>1148</v>
      </c>
      <c r="M54" s="113">
        <v>1</v>
      </c>
      <c r="N54" s="112" t="s">
        <v>1151</v>
      </c>
      <c r="O54" s="112" t="s">
        <v>1148</v>
      </c>
      <c r="P54" s="79"/>
    </row>
    <row r="55" spans="1:16" s="7" customFormat="1" ht="24.75" customHeight="1" outlineLevel="1" x14ac:dyDescent="0.25">
      <c r="A55" s="137">
        <v>8</v>
      </c>
      <c r="B55" s="116" t="s">
        <v>2676</v>
      </c>
      <c r="C55" s="110" t="s">
        <v>31</v>
      </c>
      <c r="D55" s="115" t="s">
        <v>2684</v>
      </c>
      <c r="E55" s="170">
        <v>43085</v>
      </c>
      <c r="F55" s="170">
        <v>43404</v>
      </c>
      <c r="G55" s="153">
        <f t="shared" si="3"/>
        <v>10.633333333333333</v>
      </c>
      <c r="H55" s="116" t="s">
        <v>2693</v>
      </c>
      <c r="I55" s="111" t="s">
        <v>208</v>
      </c>
      <c r="J55" s="111" t="s">
        <v>221</v>
      </c>
      <c r="K55" s="117">
        <v>302370327800</v>
      </c>
      <c r="L55" s="112" t="s">
        <v>1148</v>
      </c>
      <c r="M55" s="113">
        <v>1</v>
      </c>
      <c r="N55" s="112" t="s">
        <v>1151</v>
      </c>
      <c r="O55" s="112" t="s">
        <v>26</v>
      </c>
      <c r="P55" s="79"/>
    </row>
    <row r="56" spans="1:16" s="7" customFormat="1" ht="24.75" customHeight="1" outlineLevel="1" x14ac:dyDescent="0.25">
      <c r="A56" s="137">
        <v>9</v>
      </c>
      <c r="B56" s="116" t="s">
        <v>2676</v>
      </c>
      <c r="C56" s="110" t="s">
        <v>31</v>
      </c>
      <c r="D56" s="115" t="s">
        <v>2685</v>
      </c>
      <c r="E56" s="170">
        <v>43085</v>
      </c>
      <c r="F56" s="170">
        <v>43312</v>
      </c>
      <c r="G56" s="153">
        <f t="shared" si="3"/>
        <v>7.5666666666666664</v>
      </c>
      <c r="H56" s="116" t="s">
        <v>2692</v>
      </c>
      <c r="I56" s="111" t="s">
        <v>208</v>
      </c>
      <c r="J56" s="111" t="s">
        <v>210</v>
      </c>
      <c r="K56" s="117">
        <v>698648922</v>
      </c>
      <c r="L56" s="112" t="s">
        <v>1148</v>
      </c>
      <c r="M56" s="113">
        <v>1</v>
      </c>
      <c r="N56" s="112" t="s">
        <v>1151</v>
      </c>
      <c r="O56" s="112" t="s">
        <v>1148</v>
      </c>
      <c r="P56" s="79"/>
    </row>
    <row r="57" spans="1:16" s="7" customFormat="1" ht="24.75" customHeight="1" outlineLevel="1" x14ac:dyDescent="0.25">
      <c r="A57" s="137">
        <v>10</v>
      </c>
      <c r="B57" s="116" t="s">
        <v>2676</v>
      </c>
      <c r="C57" s="65" t="s">
        <v>31</v>
      </c>
      <c r="D57" s="115" t="s">
        <v>2686</v>
      </c>
      <c r="E57" s="170">
        <v>43486</v>
      </c>
      <c r="F57" s="170">
        <v>43738</v>
      </c>
      <c r="G57" s="153">
        <f t="shared" si="3"/>
        <v>8.4</v>
      </c>
      <c r="H57" s="116" t="s">
        <v>2692</v>
      </c>
      <c r="I57" s="63" t="s">
        <v>208</v>
      </c>
      <c r="J57" s="63" t="s">
        <v>210</v>
      </c>
      <c r="K57" s="117">
        <v>921453714</v>
      </c>
      <c r="L57" s="65" t="s">
        <v>1148</v>
      </c>
      <c r="M57" s="113">
        <v>1</v>
      </c>
      <c r="N57" s="65" t="s">
        <v>1151</v>
      </c>
      <c r="O57" s="65" t="s">
        <v>1148</v>
      </c>
      <c r="P57" s="79"/>
    </row>
    <row r="58" spans="1:16" s="7" customFormat="1" ht="24.75" customHeight="1" outlineLevel="1" x14ac:dyDescent="0.25">
      <c r="A58" s="137">
        <v>11</v>
      </c>
      <c r="B58" s="116" t="s">
        <v>2676</v>
      </c>
      <c r="C58" s="65" t="s">
        <v>31</v>
      </c>
      <c r="D58" s="115" t="s">
        <v>2687</v>
      </c>
      <c r="E58" s="170">
        <v>43486</v>
      </c>
      <c r="F58" s="170">
        <v>43799</v>
      </c>
      <c r="G58" s="153">
        <f t="shared" si="3"/>
        <v>10.433333333333334</v>
      </c>
      <c r="H58" s="116" t="s">
        <v>2692</v>
      </c>
      <c r="I58" s="63" t="s">
        <v>208</v>
      </c>
      <c r="J58" s="63" t="s">
        <v>221</v>
      </c>
      <c r="K58" s="117">
        <v>2750605591</v>
      </c>
      <c r="L58" s="65" t="s">
        <v>1148</v>
      </c>
      <c r="M58" s="113">
        <v>1</v>
      </c>
      <c r="N58" s="65" t="s">
        <v>1151</v>
      </c>
      <c r="O58" s="65" t="s">
        <v>1148</v>
      </c>
      <c r="P58" s="79"/>
    </row>
    <row r="59" spans="1:16" s="7" customFormat="1" ht="24.75" customHeight="1" outlineLevel="1" x14ac:dyDescent="0.25">
      <c r="A59" s="137">
        <v>12</v>
      </c>
      <c r="B59" s="116" t="s">
        <v>2676</v>
      </c>
      <c r="C59" s="65" t="s">
        <v>31</v>
      </c>
      <c r="D59" s="115" t="s">
        <v>2688</v>
      </c>
      <c r="E59" s="170">
        <v>43733</v>
      </c>
      <c r="F59" s="170">
        <v>43822</v>
      </c>
      <c r="G59" s="153">
        <f t="shared" si="3"/>
        <v>2.9666666666666668</v>
      </c>
      <c r="H59" s="116" t="s">
        <v>2694</v>
      </c>
      <c r="I59" s="63" t="s">
        <v>1142</v>
      </c>
      <c r="J59" s="63" t="s">
        <v>1145</v>
      </c>
      <c r="K59" s="117">
        <v>271130382</v>
      </c>
      <c r="L59" s="65" t="s">
        <v>1148</v>
      </c>
      <c r="M59" s="113">
        <v>1</v>
      </c>
      <c r="N59" s="65" t="s">
        <v>1151</v>
      </c>
      <c r="O59" s="65" t="s">
        <v>1148</v>
      </c>
      <c r="P59" s="79"/>
    </row>
    <row r="60" spans="1:16" s="7" customFormat="1" ht="24.75" customHeight="1" outlineLevel="1" x14ac:dyDescent="0.25">
      <c r="A60" s="137">
        <v>13</v>
      </c>
      <c r="B60" s="116" t="s">
        <v>2676</v>
      </c>
      <c r="C60" s="65" t="s">
        <v>31</v>
      </c>
      <c r="D60" s="115" t="s">
        <v>2689</v>
      </c>
      <c r="E60" s="170">
        <v>42401</v>
      </c>
      <c r="F60" s="170">
        <v>42674</v>
      </c>
      <c r="G60" s="153">
        <f t="shared" si="3"/>
        <v>9.1</v>
      </c>
      <c r="H60" s="116" t="s">
        <v>2695</v>
      </c>
      <c r="I60" s="63" t="s">
        <v>208</v>
      </c>
      <c r="J60" s="63" t="s">
        <v>210</v>
      </c>
      <c r="K60" s="117">
        <v>702320078</v>
      </c>
      <c r="L60" s="65" t="s">
        <v>1148</v>
      </c>
      <c r="M60" s="113">
        <v>1</v>
      </c>
      <c r="N60" s="65" t="s">
        <v>1151</v>
      </c>
      <c r="O60" s="65" t="s">
        <v>1148</v>
      </c>
      <c r="P60" s="79"/>
    </row>
    <row r="61" spans="1:16" s="7" customFormat="1" ht="24.75" customHeight="1" outlineLevel="1" x14ac:dyDescent="0.25">
      <c r="A61" s="137">
        <v>14</v>
      </c>
      <c r="B61" s="116" t="s">
        <v>2696</v>
      </c>
      <c r="C61" s="118" t="s">
        <v>31</v>
      </c>
      <c r="D61" s="115" t="s">
        <v>2697</v>
      </c>
      <c r="E61" s="115" t="s">
        <v>2713</v>
      </c>
      <c r="F61" s="115" t="s">
        <v>2714</v>
      </c>
      <c r="G61" s="153">
        <f t="shared" si="3"/>
        <v>7.1333333333333337</v>
      </c>
      <c r="H61" s="116" t="s">
        <v>2735</v>
      </c>
      <c r="I61" s="115" t="s">
        <v>208</v>
      </c>
      <c r="J61" s="115" t="s">
        <v>210</v>
      </c>
      <c r="K61" s="117">
        <v>31376464</v>
      </c>
      <c r="L61" s="118" t="s">
        <v>1148</v>
      </c>
      <c r="M61" s="113">
        <v>1</v>
      </c>
      <c r="N61" s="118" t="s">
        <v>1151</v>
      </c>
      <c r="O61" s="118" t="s">
        <v>1148</v>
      </c>
      <c r="P61" s="79"/>
    </row>
    <row r="62" spans="1:16" s="7" customFormat="1" ht="24.75" customHeight="1" outlineLevel="1" x14ac:dyDescent="0.25">
      <c r="A62" s="137">
        <v>15</v>
      </c>
      <c r="B62" s="116" t="s">
        <v>2696</v>
      </c>
      <c r="C62" s="118" t="s">
        <v>31</v>
      </c>
      <c r="D62" s="115" t="s">
        <v>2698</v>
      </c>
      <c r="E62" s="115" t="s">
        <v>2713</v>
      </c>
      <c r="F62" s="115" t="s">
        <v>2714</v>
      </c>
      <c r="G62" s="153">
        <f t="shared" si="3"/>
        <v>7.1333333333333337</v>
      </c>
      <c r="H62" s="116" t="s">
        <v>2735</v>
      </c>
      <c r="I62" s="115" t="s">
        <v>208</v>
      </c>
      <c r="J62" s="115" t="s">
        <v>210</v>
      </c>
      <c r="K62" s="117">
        <v>122161490</v>
      </c>
      <c r="L62" s="118" t="s">
        <v>1148</v>
      </c>
      <c r="M62" s="113">
        <v>1</v>
      </c>
      <c r="N62" s="118" t="s">
        <v>1151</v>
      </c>
      <c r="O62" s="118" t="s">
        <v>1148</v>
      </c>
      <c r="P62" s="79"/>
    </row>
    <row r="63" spans="1:16" s="7" customFormat="1" ht="24.75" customHeight="1" outlineLevel="1" x14ac:dyDescent="0.25">
      <c r="A63" s="137">
        <v>16</v>
      </c>
      <c r="B63" s="116" t="s">
        <v>2696</v>
      </c>
      <c r="C63" s="118" t="s">
        <v>31</v>
      </c>
      <c r="D63" s="115" t="s">
        <v>2699</v>
      </c>
      <c r="E63" s="115" t="s">
        <v>2715</v>
      </c>
      <c r="F63" s="115" t="s">
        <v>2716</v>
      </c>
      <c r="G63" s="153">
        <f t="shared" si="3"/>
        <v>10.6</v>
      </c>
      <c r="H63" s="116" t="s">
        <v>2735</v>
      </c>
      <c r="I63" s="115" t="s">
        <v>208</v>
      </c>
      <c r="J63" s="115" t="s">
        <v>210</v>
      </c>
      <c r="K63" s="117">
        <v>185424535</v>
      </c>
      <c r="L63" s="118" t="s">
        <v>1148</v>
      </c>
      <c r="M63" s="113">
        <v>1</v>
      </c>
      <c r="N63" s="118" t="s">
        <v>1151</v>
      </c>
      <c r="O63" s="118" t="s">
        <v>1148</v>
      </c>
      <c r="P63" s="79"/>
    </row>
    <row r="64" spans="1:16" s="7" customFormat="1" ht="24.75" customHeight="1" outlineLevel="1" x14ac:dyDescent="0.25">
      <c r="A64" s="137">
        <v>17</v>
      </c>
      <c r="B64" s="116" t="s">
        <v>2696</v>
      </c>
      <c r="C64" s="118" t="s">
        <v>31</v>
      </c>
      <c r="D64" s="115" t="s">
        <v>2700</v>
      </c>
      <c r="E64" s="115" t="s">
        <v>2717</v>
      </c>
      <c r="F64" s="115" t="s">
        <v>2718</v>
      </c>
      <c r="G64" s="153">
        <f t="shared" si="3"/>
        <v>9</v>
      </c>
      <c r="H64" s="116" t="s">
        <v>2735</v>
      </c>
      <c r="I64" s="115" t="s">
        <v>208</v>
      </c>
      <c r="J64" s="115" t="s">
        <v>210</v>
      </c>
      <c r="K64" s="117">
        <v>237001695</v>
      </c>
      <c r="L64" s="118" t="s">
        <v>1148</v>
      </c>
      <c r="M64" s="113">
        <v>1</v>
      </c>
      <c r="N64" s="118" t="s">
        <v>1151</v>
      </c>
      <c r="O64" s="118" t="s">
        <v>1148</v>
      </c>
      <c r="P64" s="79"/>
    </row>
    <row r="65" spans="1:16" s="7" customFormat="1" ht="24.75" customHeight="1" outlineLevel="1" x14ac:dyDescent="0.25">
      <c r="A65" s="137">
        <v>18</v>
      </c>
      <c r="B65" s="116" t="s">
        <v>2696</v>
      </c>
      <c r="C65" s="118" t="s">
        <v>31</v>
      </c>
      <c r="D65" s="115" t="s">
        <v>2701</v>
      </c>
      <c r="E65" s="115" t="s">
        <v>2719</v>
      </c>
      <c r="F65" s="115" t="s">
        <v>2720</v>
      </c>
      <c r="G65" s="153">
        <f t="shared" si="3"/>
        <v>11.133333333333333</v>
      </c>
      <c r="H65" s="116" t="s">
        <v>2735</v>
      </c>
      <c r="I65" s="115" t="s">
        <v>208</v>
      </c>
      <c r="J65" s="115" t="s">
        <v>210</v>
      </c>
      <c r="K65" s="117">
        <v>257033053</v>
      </c>
      <c r="L65" s="118" t="s">
        <v>1148</v>
      </c>
      <c r="M65" s="113">
        <v>1</v>
      </c>
      <c r="N65" s="118" t="s">
        <v>1151</v>
      </c>
      <c r="O65" s="118" t="s">
        <v>1148</v>
      </c>
      <c r="P65" s="79"/>
    </row>
    <row r="66" spans="1:16" s="7" customFormat="1" ht="24.75" customHeight="1" outlineLevel="1" x14ac:dyDescent="0.25">
      <c r="A66" s="137">
        <v>19</v>
      </c>
      <c r="B66" s="116" t="s">
        <v>2696</v>
      </c>
      <c r="C66" s="118" t="s">
        <v>31</v>
      </c>
      <c r="D66" s="115" t="s">
        <v>2702</v>
      </c>
      <c r="E66" s="115" t="s">
        <v>2721</v>
      </c>
      <c r="F66" s="115" t="s">
        <v>2722</v>
      </c>
      <c r="G66" s="153">
        <f t="shared" si="3"/>
        <v>11.066666666666666</v>
      </c>
      <c r="H66" s="116" t="s">
        <v>2735</v>
      </c>
      <c r="I66" s="115" t="s">
        <v>208</v>
      </c>
      <c r="J66" s="115" t="s">
        <v>210</v>
      </c>
      <c r="K66" s="117">
        <v>302026492</v>
      </c>
      <c r="L66" s="118" t="s">
        <v>1148</v>
      </c>
      <c r="M66" s="113">
        <v>1</v>
      </c>
      <c r="N66" s="118" t="s">
        <v>1151</v>
      </c>
      <c r="O66" s="118" t="s">
        <v>1148</v>
      </c>
      <c r="P66" s="79"/>
    </row>
    <row r="67" spans="1:16" s="7" customFormat="1" ht="24.75" customHeight="1" outlineLevel="1" x14ac:dyDescent="0.25">
      <c r="A67" s="137">
        <v>20</v>
      </c>
      <c r="B67" s="116" t="s">
        <v>2696</v>
      </c>
      <c r="C67" s="118" t="s">
        <v>31</v>
      </c>
      <c r="D67" s="115" t="s">
        <v>2703</v>
      </c>
      <c r="E67" s="115" t="s">
        <v>2723</v>
      </c>
      <c r="F67" s="115" t="s">
        <v>2724</v>
      </c>
      <c r="G67" s="153">
        <f t="shared" si="3"/>
        <v>10.866666666666667</v>
      </c>
      <c r="H67" s="116" t="s">
        <v>2735</v>
      </c>
      <c r="I67" s="115" t="s">
        <v>208</v>
      </c>
      <c r="J67" s="115" t="s">
        <v>210</v>
      </c>
      <c r="K67" s="117">
        <v>410036796</v>
      </c>
      <c r="L67" s="118" t="s">
        <v>1148</v>
      </c>
      <c r="M67" s="113">
        <v>1</v>
      </c>
      <c r="N67" s="118" t="s">
        <v>1151</v>
      </c>
      <c r="O67" s="118" t="s">
        <v>1148</v>
      </c>
      <c r="P67" s="79"/>
    </row>
    <row r="68" spans="1:16" s="7" customFormat="1" ht="24.75" customHeight="1" outlineLevel="1" x14ac:dyDescent="0.25">
      <c r="A68" s="137">
        <v>21</v>
      </c>
      <c r="B68" s="116" t="s">
        <v>2696</v>
      </c>
      <c r="C68" s="118" t="s">
        <v>31</v>
      </c>
      <c r="D68" s="115" t="s">
        <v>2704</v>
      </c>
      <c r="E68" s="115" t="s">
        <v>2725</v>
      </c>
      <c r="F68" s="115" t="s">
        <v>2726</v>
      </c>
      <c r="G68" s="153">
        <f t="shared" si="3"/>
        <v>7.166666666666667</v>
      </c>
      <c r="H68" s="116" t="s">
        <v>2735</v>
      </c>
      <c r="I68" s="115" t="s">
        <v>208</v>
      </c>
      <c r="J68" s="115" t="s">
        <v>210</v>
      </c>
      <c r="K68" s="117">
        <v>325956561</v>
      </c>
      <c r="L68" s="118" t="s">
        <v>1148</v>
      </c>
      <c r="M68" s="113">
        <v>1</v>
      </c>
      <c r="N68" s="118" t="s">
        <v>1151</v>
      </c>
      <c r="O68" s="118" t="s">
        <v>1148</v>
      </c>
      <c r="P68" s="79"/>
    </row>
    <row r="69" spans="1:16" s="7" customFormat="1" ht="24.75" customHeight="1" outlineLevel="1" x14ac:dyDescent="0.25">
      <c r="A69" s="137">
        <v>22</v>
      </c>
      <c r="B69" s="116" t="s">
        <v>2696</v>
      </c>
      <c r="C69" s="118" t="s">
        <v>31</v>
      </c>
      <c r="D69" s="115" t="s">
        <v>2705</v>
      </c>
      <c r="E69" s="115" t="s">
        <v>2727</v>
      </c>
      <c r="F69" s="115" t="s">
        <v>2728</v>
      </c>
      <c r="G69" s="153">
        <f t="shared" si="3"/>
        <v>5.6333333333333337</v>
      </c>
      <c r="H69" s="116" t="s">
        <v>2735</v>
      </c>
      <c r="I69" s="115" t="s">
        <v>208</v>
      </c>
      <c r="J69" s="115" t="s">
        <v>210</v>
      </c>
      <c r="K69" s="117">
        <v>340955614</v>
      </c>
      <c r="L69" s="118" t="s">
        <v>1148</v>
      </c>
      <c r="M69" s="113">
        <v>1</v>
      </c>
      <c r="N69" s="118" t="s">
        <v>1151</v>
      </c>
      <c r="O69" s="118" t="s">
        <v>1148</v>
      </c>
      <c r="P69" s="79"/>
    </row>
    <row r="70" spans="1:16" s="7" customFormat="1" ht="24.75" customHeight="1" outlineLevel="1" x14ac:dyDescent="0.25">
      <c r="A70" s="137">
        <v>23</v>
      </c>
      <c r="B70" s="116" t="s">
        <v>2696</v>
      </c>
      <c r="C70" s="118" t="s">
        <v>31</v>
      </c>
      <c r="D70" s="115" t="s">
        <v>2706</v>
      </c>
      <c r="E70" s="115" t="s">
        <v>2729</v>
      </c>
      <c r="F70" s="115" t="s">
        <v>2730</v>
      </c>
      <c r="G70" s="153">
        <f t="shared" si="3"/>
        <v>5.2333333333333334</v>
      </c>
      <c r="H70" s="116" t="s">
        <v>2735</v>
      </c>
      <c r="I70" s="115" t="s">
        <v>208</v>
      </c>
      <c r="J70" s="115" t="s">
        <v>210</v>
      </c>
      <c r="K70" s="117">
        <v>354256015</v>
      </c>
      <c r="L70" s="118" t="s">
        <v>1148</v>
      </c>
      <c r="M70" s="113">
        <v>1</v>
      </c>
      <c r="N70" s="118" t="s">
        <v>1151</v>
      </c>
      <c r="O70" s="118" t="s">
        <v>1148</v>
      </c>
      <c r="P70" s="79"/>
    </row>
    <row r="71" spans="1:16" s="7" customFormat="1" ht="24.75" customHeight="1" outlineLevel="1" x14ac:dyDescent="0.25">
      <c r="A71" s="137">
        <v>24</v>
      </c>
      <c r="B71" s="116" t="s">
        <v>2696</v>
      </c>
      <c r="C71" s="118" t="s">
        <v>31</v>
      </c>
      <c r="D71" s="115" t="s">
        <v>2707</v>
      </c>
      <c r="E71" s="115" t="s">
        <v>2731</v>
      </c>
      <c r="F71" s="115" t="s">
        <v>2732</v>
      </c>
      <c r="G71" s="153">
        <f t="shared" si="3"/>
        <v>5.666666666666667</v>
      </c>
      <c r="H71" s="116" t="s">
        <v>2735</v>
      </c>
      <c r="I71" s="115" t="s">
        <v>208</v>
      </c>
      <c r="J71" s="115" t="s">
        <v>210</v>
      </c>
      <c r="K71" s="117">
        <v>349734180</v>
      </c>
      <c r="L71" s="118" t="s">
        <v>1148</v>
      </c>
      <c r="M71" s="113">
        <v>1</v>
      </c>
      <c r="N71" s="118" t="s">
        <v>1151</v>
      </c>
      <c r="O71" s="118" t="s">
        <v>1148</v>
      </c>
      <c r="P71" s="79"/>
    </row>
    <row r="72" spans="1:16" s="7" customFormat="1" ht="24.75" customHeight="1" outlineLevel="1" x14ac:dyDescent="0.25">
      <c r="A72" s="137">
        <v>25</v>
      </c>
      <c r="B72" s="116" t="s">
        <v>2696</v>
      </c>
      <c r="C72" s="118" t="s">
        <v>31</v>
      </c>
      <c r="D72" s="115" t="s">
        <v>2708</v>
      </c>
      <c r="E72" s="115" t="s">
        <v>2733</v>
      </c>
      <c r="F72" s="115" t="s">
        <v>2734</v>
      </c>
      <c r="G72" s="153">
        <f t="shared" si="3"/>
        <v>9.1</v>
      </c>
      <c r="H72" s="116" t="s">
        <v>2735</v>
      </c>
      <c r="I72" s="115" t="s">
        <v>208</v>
      </c>
      <c r="J72" s="115" t="s">
        <v>210</v>
      </c>
      <c r="K72" s="117">
        <v>299835330</v>
      </c>
      <c r="L72" s="118" t="s">
        <v>1148</v>
      </c>
      <c r="M72" s="113">
        <v>1</v>
      </c>
      <c r="N72" s="118" t="s">
        <v>1151</v>
      </c>
      <c r="O72" s="118" t="s">
        <v>1148</v>
      </c>
      <c r="P72" s="79"/>
    </row>
    <row r="73" spans="1:16" s="7" customFormat="1" ht="24.75" customHeight="1" outlineLevel="1" x14ac:dyDescent="0.25">
      <c r="A73" s="137">
        <v>26</v>
      </c>
      <c r="B73" s="116" t="s">
        <v>2696</v>
      </c>
      <c r="C73" s="118" t="s">
        <v>31</v>
      </c>
      <c r="D73" s="115" t="s">
        <v>2709</v>
      </c>
      <c r="E73" s="138">
        <v>42431</v>
      </c>
      <c r="F73" s="138">
        <v>42704</v>
      </c>
      <c r="G73" s="153">
        <f t="shared" si="3"/>
        <v>9.1</v>
      </c>
      <c r="H73" s="116" t="s">
        <v>2735</v>
      </c>
      <c r="I73" s="115" t="s">
        <v>208</v>
      </c>
      <c r="J73" s="115" t="s">
        <v>210</v>
      </c>
      <c r="K73" s="117">
        <v>379380980</v>
      </c>
      <c r="L73" s="118" t="s">
        <v>1148</v>
      </c>
      <c r="M73" s="113">
        <v>1</v>
      </c>
      <c r="N73" s="118" t="s">
        <v>1151</v>
      </c>
      <c r="O73" s="118" t="s">
        <v>1148</v>
      </c>
      <c r="P73" s="79"/>
    </row>
    <row r="74" spans="1:16" s="7" customFormat="1" ht="24.75" customHeight="1" outlineLevel="1" x14ac:dyDescent="0.25">
      <c r="A74" s="137">
        <v>27</v>
      </c>
      <c r="B74" s="116" t="s">
        <v>2696</v>
      </c>
      <c r="C74" s="118" t="s">
        <v>31</v>
      </c>
      <c r="D74" s="115" t="s">
        <v>2710</v>
      </c>
      <c r="E74" s="138">
        <v>42797</v>
      </c>
      <c r="F74" s="138">
        <v>43069</v>
      </c>
      <c r="G74" s="153">
        <f t="shared" si="3"/>
        <v>9.0666666666666664</v>
      </c>
      <c r="H74" s="116" t="s">
        <v>2735</v>
      </c>
      <c r="I74" s="115" t="s">
        <v>208</v>
      </c>
      <c r="J74" s="115" t="s">
        <v>210</v>
      </c>
      <c r="K74" s="117">
        <v>578202267</v>
      </c>
      <c r="L74" s="118" t="s">
        <v>1148</v>
      </c>
      <c r="M74" s="113">
        <v>1</v>
      </c>
      <c r="N74" s="118" t="s">
        <v>1151</v>
      </c>
      <c r="O74" s="118" t="s">
        <v>1148</v>
      </c>
      <c r="P74" s="79"/>
    </row>
    <row r="75" spans="1:16" s="7" customFormat="1" ht="24.75" customHeight="1" outlineLevel="1" x14ac:dyDescent="0.25">
      <c r="A75" s="137">
        <v>28</v>
      </c>
      <c r="B75" s="116" t="s">
        <v>2696</v>
      </c>
      <c r="C75" s="118" t="s">
        <v>31</v>
      </c>
      <c r="D75" s="115" t="s">
        <v>2711</v>
      </c>
      <c r="E75" s="115" t="s">
        <v>2736</v>
      </c>
      <c r="F75" s="115" t="s">
        <v>2737</v>
      </c>
      <c r="G75" s="153">
        <f t="shared" si="3"/>
        <v>11.366666666666667</v>
      </c>
      <c r="H75" s="116" t="s">
        <v>2735</v>
      </c>
      <c r="I75" s="115" t="s">
        <v>208</v>
      </c>
      <c r="J75" s="115" t="s">
        <v>210</v>
      </c>
      <c r="K75" s="117">
        <v>520286000</v>
      </c>
      <c r="L75" s="118" t="s">
        <v>1148</v>
      </c>
      <c r="M75" s="113">
        <v>1</v>
      </c>
      <c r="N75" s="118" t="s">
        <v>1151</v>
      </c>
      <c r="O75" s="118" t="s">
        <v>1148</v>
      </c>
      <c r="P75" s="79"/>
    </row>
    <row r="76" spans="1:16" s="7" customFormat="1" ht="24.75" customHeight="1" outlineLevel="1" x14ac:dyDescent="0.25">
      <c r="A76" s="137">
        <v>29</v>
      </c>
      <c r="B76" s="116" t="s">
        <v>2696</v>
      </c>
      <c r="C76" s="118" t="s">
        <v>31</v>
      </c>
      <c r="D76" s="115" t="s">
        <v>2712</v>
      </c>
      <c r="E76" s="115" t="s">
        <v>2738</v>
      </c>
      <c r="F76" s="115" t="s">
        <v>2739</v>
      </c>
      <c r="G76" s="153">
        <f t="shared" si="3"/>
        <v>5.3666666666666663</v>
      </c>
      <c r="H76" s="116" t="s">
        <v>2735</v>
      </c>
      <c r="I76" s="115" t="s">
        <v>208</v>
      </c>
      <c r="J76" s="115" t="s">
        <v>210</v>
      </c>
      <c r="K76" s="117">
        <v>588323400</v>
      </c>
      <c r="L76" s="118" t="s">
        <v>1148</v>
      </c>
      <c r="M76" s="113">
        <v>1</v>
      </c>
      <c r="N76" s="118" t="s">
        <v>1151</v>
      </c>
      <c r="O76" s="118" t="s">
        <v>1148</v>
      </c>
      <c r="P76" s="79"/>
    </row>
    <row r="77" spans="1:16" s="7" customFormat="1" ht="24.75" customHeight="1" outlineLevel="1" x14ac:dyDescent="0.25">
      <c r="A77" s="137">
        <v>30</v>
      </c>
      <c r="B77" s="116" t="s">
        <v>2676</v>
      </c>
      <c r="C77" s="118" t="s">
        <v>31</v>
      </c>
      <c r="D77" s="115" t="s">
        <v>2740</v>
      </c>
      <c r="E77" s="170">
        <v>43922</v>
      </c>
      <c r="F77" s="170">
        <v>44165</v>
      </c>
      <c r="G77" s="153">
        <f t="shared" si="3"/>
        <v>8.1</v>
      </c>
      <c r="H77" s="116" t="s">
        <v>2746</v>
      </c>
      <c r="I77" s="115" t="s">
        <v>208</v>
      </c>
      <c r="J77" s="115" t="s">
        <v>210</v>
      </c>
      <c r="K77" s="117">
        <v>2017989876</v>
      </c>
      <c r="L77" s="118" t="s">
        <v>1148</v>
      </c>
      <c r="M77" s="113">
        <v>1</v>
      </c>
      <c r="N77" s="118" t="s">
        <v>1151</v>
      </c>
      <c r="O77" s="118" t="s">
        <v>1148</v>
      </c>
      <c r="P77" s="79"/>
    </row>
    <row r="78" spans="1:16" s="7" customFormat="1" ht="24.75" customHeight="1" outlineLevel="1" x14ac:dyDescent="0.25">
      <c r="A78" s="137">
        <v>31</v>
      </c>
      <c r="B78" s="116" t="s">
        <v>2676</v>
      </c>
      <c r="C78" s="118" t="s">
        <v>31</v>
      </c>
      <c r="D78" s="115" t="s">
        <v>2741</v>
      </c>
      <c r="E78" s="171">
        <v>43922</v>
      </c>
      <c r="F78" s="171">
        <v>44165</v>
      </c>
      <c r="G78" s="153">
        <f t="shared" si="3"/>
        <v>8.1</v>
      </c>
      <c r="H78" s="116" t="s">
        <v>2746</v>
      </c>
      <c r="I78" s="115" t="s">
        <v>208</v>
      </c>
      <c r="J78" s="115" t="s">
        <v>210</v>
      </c>
      <c r="K78" s="117">
        <v>1378260998</v>
      </c>
      <c r="L78" s="118" t="s">
        <v>1148</v>
      </c>
      <c r="M78" s="113">
        <v>1</v>
      </c>
      <c r="N78" s="118" t="s">
        <v>1151</v>
      </c>
      <c r="O78" s="118" t="s">
        <v>1148</v>
      </c>
      <c r="P78" s="79"/>
    </row>
    <row r="79" spans="1:16" s="7" customFormat="1" ht="24.75" customHeight="1" outlineLevel="1" x14ac:dyDescent="0.25">
      <c r="A79" s="137">
        <v>32</v>
      </c>
      <c r="B79" s="116" t="s">
        <v>2676</v>
      </c>
      <c r="C79" s="118" t="s">
        <v>31</v>
      </c>
      <c r="D79" s="115" t="s">
        <v>2742</v>
      </c>
      <c r="E79" s="171">
        <v>43884</v>
      </c>
      <c r="F79" s="171">
        <v>44165</v>
      </c>
      <c r="G79" s="153">
        <f t="shared" si="3"/>
        <v>9.3666666666666671</v>
      </c>
      <c r="H79" s="116" t="s">
        <v>2693</v>
      </c>
      <c r="I79" s="115" t="s">
        <v>208</v>
      </c>
      <c r="J79" s="115" t="s">
        <v>221</v>
      </c>
      <c r="K79" s="117">
        <v>2392140746</v>
      </c>
      <c r="L79" s="118" t="s">
        <v>1148</v>
      </c>
      <c r="M79" s="113">
        <v>1</v>
      </c>
      <c r="N79" s="118" t="s">
        <v>1151</v>
      </c>
      <c r="O79" s="118" t="s">
        <v>1148</v>
      </c>
      <c r="P79" s="79"/>
    </row>
    <row r="80" spans="1:16" s="7" customFormat="1" ht="24.75" customHeight="1" outlineLevel="1" x14ac:dyDescent="0.25">
      <c r="A80" s="137">
        <v>33</v>
      </c>
      <c r="B80" s="116" t="s">
        <v>2676</v>
      </c>
      <c r="C80" s="118" t="s">
        <v>31</v>
      </c>
      <c r="D80" s="115" t="s">
        <v>2743</v>
      </c>
      <c r="E80" s="171">
        <v>43887</v>
      </c>
      <c r="F80" s="171">
        <v>44195</v>
      </c>
      <c r="G80" s="153">
        <f t="shared" si="3"/>
        <v>10.266666666666667</v>
      </c>
      <c r="H80" s="116" t="s">
        <v>2693</v>
      </c>
      <c r="I80" s="115" t="s">
        <v>208</v>
      </c>
      <c r="J80" s="115" t="s">
        <v>210</v>
      </c>
      <c r="K80" s="114">
        <v>1672514620</v>
      </c>
      <c r="L80" s="118" t="s">
        <v>1148</v>
      </c>
      <c r="M80" s="113">
        <v>1</v>
      </c>
      <c r="N80" s="118" t="s">
        <v>1151</v>
      </c>
      <c r="O80" s="118" t="s">
        <v>1148</v>
      </c>
      <c r="P80" s="79"/>
    </row>
    <row r="81" spans="1:16" s="7" customFormat="1" ht="24.75" customHeight="1" outlineLevel="1" x14ac:dyDescent="0.25">
      <c r="A81" s="137">
        <v>34</v>
      </c>
      <c r="B81" s="116" t="s">
        <v>2676</v>
      </c>
      <c r="C81" s="118" t="s">
        <v>31</v>
      </c>
      <c r="D81" s="115" t="s">
        <v>2742</v>
      </c>
      <c r="E81" s="171" t="s">
        <v>2744</v>
      </c>
      <c r="F81" s="171" t="s">
        <v>2745</v>
      </c>
      <c r="G81" s="153">
        <f t="shared" si="3"/>
        <v>9.3666666666666671</v>
      </c>
      <c r="H81" s="116" t="s">
        <v>2693</v>
      </c>
      <c r="I81" s="115" t="s">
        <v>208</v>
      </c>
      <c r="J81" s="115" t="s">
        <v>244</v>
      </c>
      <c r="K81" s="68">
        <v>2392140746</v>
      </c>
      <c r="L81" s="118" t="s">
        <v>1148</v>
      </c>
      <c r="M81" s="113">
        <v>1</v>
      </c>
      <c r="N81" s="118" t="s">
        <v>1151</v>
      </c>
      <c r="O81" s="118" t="s">
        <v>1148</v>
      </c>
      <c r="P81" s="79"/>
    </row>
    <row r="82" spans="1:16" s="7" customFormat="1" ht="24.75" customHeight="1" outlineLevel="1" x14ac:dyDescent="0.25">
      <c r="A82" s="137">
        <v>35</v>
      </c>
      <c r="B82" s="116" t="s">
        <v>2676</v>
      </c>
      <c r="C82" s="118" t="s">
        <v>31</v>
      </c>
      <c r="D82" s="115" t="s">
        <v>2741</v>
      </c>
      <c r="E82" s="171">
        <v>43922</v>
      </c>
      <c r="F82" s="171">
        <v>44165</v>
      </c>
      <c r="G82" s="153">
        <f t="shared" si="3"/>
        <v>8.1</v>
      </c>
      <c r="H82" s="116" t="s">
        <v>2746</v>
      </c>
      <c r="I82" s="115" t="s">
        <v>208</v>
      </c>
      <c r="J82" s="115" t="s">
        <v>244</v>
      </c>
      <c r="K82" s="117">
        <v>1378260998</v>
      </c>
      <c r="L82" s="118" t="s">
        <v>1148</v>
      </c>
      <c r="M82" s="113">
        <v>1</v>
      </c>
      <c r="N82" s="118" t="s">
        <v>1151</v>
      </c>
      <c r="O82" s="118" t="s">
        <v>1148</v>
      </c>
      <c r="P82" s="79"/>
    </row>
    <row r="83" spans="1:16" s="7" customFormat="1" ht="24.75" customHeight="1" outlineLevel="1" x14ac:dyDescent="0.25">
      <c r="A83" s="137">
        <v>36</v>
      </c>
      <c r="B83" s="116" t="s">
        <v>2676</v>
      </c>
      <c r="C83" s="118" t="s">
        <v>31</v>
      </c>
      <c r="D83" s="115" t="s">
        <v>2684</v>
      </c>
      <c r="E83" s="170">
        <v>43085</v>
      </c>
      <c r="F83" s="170">
        <v>43404</v>
      </c>
      <c r="G83" s="153">
        <f t="shared" si="3"/>
        <v>10.633333333333333</v>
      </c>
      <c r="H83" s="116" t="s">
        <v>2693</v>
      </c>
      <c r="I83" s="115" t="s">
        <v>208</v>
      </c>
      <c r="J83" s="115" t="s">
        <v>244</v>
      </c>
      <c r="K83" s="117">
        <v>302370327800</v>
      </c>
      <c r="L83" s="118" t="s">
        <v>1148</v>
      </c>
      <c r="M83" s="113">
        <v>1</v>
      </c>
      <c r="N83" s="118" t="s">
        <v>1151</v>
      </c>
      <c r="O83" s="118" t="s">
        <v>1148</v>
      </c>
      <c r="P83" s="79"/>
    </row>
    <row r="84" spans="1:16" s="7" customFormat="1" ht="24.75" customHeight="1" outlineLevel="1" x14ac:dyDescent="0.25">
      <c r="A84" s="137">
        <v>37</v>
      </c>
      <c r="B84" s="116" t="s">
        <v>2676</v>
      </c>
      <c r="C84" s="118" t="s">
        <v>31</v>
      </c>
      <c r="D84" s="115" t="s">
        <v>2687</v>
      </c>
      <c r="E84" s="170">
        <v>43486</v>
      </c>
      <c r="F84" s="170">
        <v>43799</v>
      </c>
      <c r="G84" s="153">
        <f t="shared" si="3"/>
        <v>10.433333333333334</v>
      </c>
      <c r="H84" s="116" t="s">
        <v>2693</v>
      </c>
      <c r="I84" s="115" t="s">
        <v>208</v>
      </c>
      <c r="J84" s="115" t="s">
        <v>244</v>
      </c>
      <c r="K84" s="117">
        <v>2750605591</v>
      </c>
      <c r="L84" s="118" t="s">
        <v>1148</v>
      </c>
      <c r="M84" s="113">
        <v>1</v>
      </c>
      <c r="N84" s="118" t="s">
        <v>1151</v>
      </c>
      <c r="O84" s="118" t="s">
        <v>1148</v>
      </c>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6"/>
      <c r="C91" s="118"/>
      <c r="D91" s="115"/>
      <c r="E91" s="138"/>
      <c r="F91" s="138"/>
      <c r="G91" s="153" t="str">
        <f t="shared" si="3"/>
        <v/>
      </c>
      <c r="H91" s="116"/>
      <c r="I91" s="115"/>
      <c r="J91" s="115"/>
      <c r="K91" s="117"/>
      <c r="L91" s="118"/>
      <c r="M91" s="113"/>
      <c r="N91" s="118"/>
      <c r="O91" s="118"/>
      <c r="P91" s="79"/>
    </row>
    <row r="92" spans="1:16" s="7" customFormat="1" ht="24.75" customHeight="1" outlineLevel="1" x14ac:dyDescent="0.25">
      <c r="A92" s="136">
        <v>45</v>
      </c>
      <c r="B92" s="116"/>
      <c r="C92" s="118"/>
      <c r="D92" s="115"/>
      <c r="E92" s="138"/>
      <c r="F92" s="138"/>
      <c r="G92" s="153" t="str">
        <f t="shared" si="3"/>
        <v/>
      </c>
      <c r="H92" s="116"/>
      <c r="I92" s="115"/>
      <c r="J92" s="115"/>
      <c r="K92" s="117"/>
      <c r="L92" s="118"/>
      <c r="M92" s="113"/>
      <c r="N92" s="118"/>
      <c r="O92" s="118"/>
      <c r="P92" s="79"/>
    </row>
    <row r="93" spans="1:16" s="7" customFormat="1" ht="24.75" customHeight="1" outlineLevel="1" x14ac:dyDescent="0.25">
      <c r="A93" s="136">
        <v>46</v>
      </c>
      <c r="B93" s="116"/>
      <c r="C93" s="118"/>
      <c r="D93" s="115"/>
      <c r="E93" s="138"/>
      <c r="F93" s="138"/>
      <c r="G93" s="153" t="str">
        <f t="shared" si="3"/>
        <v/>
      </c>
      <c r="H93" s="116"/>
      <c r="I93" s="115"/>
      <c r="J93" s="115"/>
      <c r="K93" s="117"/>
      <c r="L93" s="118"/>
      <c r="M93" s="113"/>
      <c r="N93" s="118"/>
      <c r="O93" s="118"/>
      <c r="P93" s="79"/>
    </row>
    <row r="94" spans="1:16" s="7" customFormat="1" ht="24.75" customHeight="1" outlineLevel="1" x14ac:dyDescent="0.25">
      <c r="A94" s="136">
        <v>47</v>
      </c>
      <c r="B94" s="116"/>
      <c r="C94" s="118"/>
      <c r="D94" s="115"/>
      <c r="E94" s="138"/>
      <c r="F94" s="138"/>
      <c r="G94" s="153" t="str">
        <f t="shared" si="3"/>
        <v/>
      </c>
      <c r="H94" s="116"/>
      <c r="I94" s="115"/>
      <c r="J94" s="115"/>
      <c r="K94" s="117"/>
      <c r="L94" s="118"/>
      <c r="M94" s="113"/>
      <c r="N94" s="118"/>
      <c r="O94" s="118"/>
      <c r="P94" s="79"/>
    </row>
    <row r="95" spans="1:16" s="7" customFormat="1" ht="24.75" customHeight="1" outlineLevel="1" x14ac:dyDescent="0.25">
      <c r="A95" s="137">
        <v>48</v>
      </c>
      <c r="B95" s="116"/>
      <c r="C95" s="118"/>
      <c r="D95" s="115"/>
      <c r="E95" s="138"/>
      <c r="F95" s="138"/>
      <c r="G95" s="153" t="str">
        <f t="shared" si="3"/>
        <v/>
      </c>
      <c r="H95" s="116"/>
      <c r="I95" s="115"/>
      <c r="J95" s="115"/>
      <c r="K95" s="117"/>
      <c r="L95" s="118"/>
      <c r="M95" s="113"/>
      <c r="N95" s="118"/>
      <c r="O95" s="118"/>
      <c r="P95" s="79"/>
    </row>
    <row r="96" spans="1:16" s="7" customFormat="1" ht="24.75" customHeight="1" outlineLevel="1" x14ac:dyDescent="0.25">
      <c r="A96" s="137">
        <v>49</v>
      </c>
      <c r="B96" s="116"/>
      <c r="C96" s="118"/>
      <c r="D96" s="115"/>
      <c r="E96" s="138"/>
      <c r="F96" s="138"/>
      <c r="G96" s="153" t="str">
        <f t="shared" si="3"/>
        <v/>
      </c>
      <c r="H96" s="116"/>
      <c r="I96" s="115"/>
      <c r="J96" s="115"/>
      <c r="K96" s="117"/>
      <c r="L96" s="118"/>
      <c r="M96" s="113"/>
      <c r="N96" s="118"/>
      <c r="O96" s="118"/>
      <c r="P96" s="79"/>
    </row>
    <row r="97" spans="1:16" s="7" customFormat="1" ht="24.75" customHeight="1" outlineLevel="1" x14ac:dyDescent="0.25">
      <c r="A97" s="137">
        <v>50</v>
      </c>
      <c r="B97" s="116"/>
      <c r="C97" s="118"/>
      <c r="D97" s="115"/>
      <c r="E97" s="138"/>
      <c r="F97" s="138"/>
      <c r="G97" s="153" t="str">
        <f t="shared" si="3"/>
        <v/>
      </c>
      <c r="H97" s="116"/>
      <c r="I97" s="115"/>
      <c r="J97" s="115"/>
      <c r="K97" s="117"/>
      <c r="L97" s="118"/>
      <c r="M97" s="113"/>
      <c r="N97" s="118"/>
      <c r="O97" s="118"/>
      <c r="P97" s="79"/>
    </row>
    <row r="98" spans="1:16" s="7" customFormat="1" ht="24.75" customHeight="1" outlineLevel="1" x14ac:dyDescent="0.25">
      <c r="A98" s="137">
        <v>51</v>
      </c>
      <c r="B98" s="116"/>
      <c r="C98" s="118"/>
      <c r="D98" s="115"/>
      <c r="E98" s="138"/>
      <c r="F98" s="138"/>
      <c r="G98" s="153" t="str">
        <f t="shared" si="3"/>
        <v/>
      </c>
      <c r="H98" s="116"/>
      <c r="I98" s="115"/>
      <c r="J98" s="115"/>
      <c r="K98" s="117"/>
      <c r="L98" s="118"/>
      <c r="M98" s="113"/>
      <c r="N98" s="118"/>
      <c r="O98" s="118"/>
      <c r="P98" s="79"/>
    </row>
    <row r="99" spans="1:16" s="7" customFormat="1" ht="24.75" customHeight="1" outlineLevel="1" x14ac:dyDescent="0.25">
      <c r="A99" s="137">
        <v>52</v>
      </c>
      <c r="B99" s="116"/>
      <c r="C99" s="118"/>
      <c r="D99" s="115"/>
      <c r="E99" s="138"/>
      <c r="F99" s="138"/>
      <c r="G99" s="153" t="str">
        <f t="shared" si="3"/>
        <v/>
      </c>
      <c r="H99" s="116"/>
      <c r="I99" s="115"/>
      <c r="J99" s="115"/>
      <c r="K99" s="117"/>
      <c r="L99" s="118"/>
      <c r="M99" s="113"/>
      <c r="N99" s="118"/>
      <c r="O99" s="118"/>
      <c r="P99" s="79"/>
    </row>
    <row r="100" spans="1:16" s="7" customFormat="1" ht="24.75" customHeight="1" outlineLevel="1" x14ac:dyDescent="0.25">
      <c r="A100" s="137">
        <v>53</v>
      </c>
      <c r="B100" s="116"/>
      <c r="C100" s="118"/>
      <c r="D100" s="115"/>
      <c r="E100" s="138"/>
      <c r="F100" s="138"/>
      <c r="G100" s="153" t="str">
        <f t="shared" si="3"/>
        <v/>
      </c>
      <c r="H100" s="116"/>
      <c r="I100" s="115"/>
      <c r="J100" s="115"/>
      <c r="K100" s="117"/>
      <c r="L100" s="118"/>
      <c r="M100" s="113"/>
      <c r="N100" s="118"/>
      <c r="O100" s="118"/>
      <c r="P100" s="79"/>
    </row>
    <row r="101" spans="1:16" s="7" customFormat="1" ht="24.75" customHeight="1" outlineLevel="1" x14ac:dyDescent="0.25">
      <c r="A101" s="137">
        <v>54</v>
      </c>
      <c r="B101" s="116"/>
      <c r="C101" s="118"/>
      <c r="D101" s="115"/>
      <c r="E101" s="138"/>
      <c r="F101" s="138"/>
      <c r="G101" s="153" t="str">
        <f t="shared" si="3"/>
        <v/>
      </c>
      <c r="H101" s="116"/>
      <c r="I101" s="115"/>
      <c r="J101" s="115"/>
      <c r="K101" s="117"/>
      <c r="L101" s="118"/>
      <c r="M101" s="113"/>
      <c r="N101" s="118"/>
      <c r="O101" s="118"/>
      <c r="P101" s="79"/>
    </row>
    <row r="102" spans="1:16" s="7" customFormat="1" ht="24.75" customHeight="1" outlineLevel="1" x14ac:dyDescent="0.25">
      <c r="A102" s="137">
        <v>55</v>
      </c>
      <c r="B102" s="116"/>
      <c r="C102" s="118"/>
      <c r="D102" s="115"/>
      <c r="E102" s="138"/>
      <c r="F102" s="138"/>
      <c r="G102" s="153" t="str">
        <f t="shared" si="3"/>
        <v/>
      </c>
      <c r="H102" s="116"/>
      <c r="I102" s="115"/>
      <c r="J102" s="115"/>
      <c r="K102" s="117"/>
      <c r="L102" s="118"/>
      <c r="M102" s="113"/>
      <c r="N102" s="118"/>
      <c r="O102" s="118"/>
      <c r="P102" s="79"/>
    </row>
    <row r="103" spans="1:16" s="7" customFormat="1" ht="24.75" customHeight="1" outlineLevel="1" x14ac:dyDescent="0.25">
      <c r="A103" s="137">
        <v>56</v>
      </c>
      <c r="B103" s="116"/>
      <c r="C103" s="118"/>
      <c r="D103" s="115"/>
      <c r="E103" s="138"/>
      <c r="F103" s="138"/>
      <c r="G103" s="153" t="str">
        <f t="shared" si="3"/>
        <v/>
      </c>
      <c r="H103" s="116"/>
      <c r="I103" s="115"/>
      <c r="J103" s="115"/>
      <c r="K103" s="117"/>
      <c r="L103" s="118"/>
      <c r="M103" s="113"/>
      <c r="N103" s="118"/>
      <c r="O103" s="118"/>
      <c r="P103" s="79"/>
    </row>
    <row r="104" spans="1:16" s="7" customFormat="1" ht="24.75" customHeight="1" outlineLevel="1" x14ac:dyDescent="0.25">
      <c r="A104" s="137">
        <v>57</v>
      </c>
      <c r="B104" s="116"/>
      <c r="C104" s="118"/>
      <c r="D104" s="115"/>
      <c r="E104" s="138"/>
      <c r="F104" s="138"/>
      <c r="G104" s="153" t="str">
        <f t="shared" si="3"/>
        <v/>
      </c>
      <c r="H104" s="116"/>
      <c r="I104" s="115"/>
      <c r="J104" s="115"/>
      <c r="K104" s="117"/>
      <c r="L104" s="118"/>
      <c r="M104" s="113"/>
      <c r="N104" s="118"/>
      <c r="O104" s="118"/>
      <c r="P104" s="79"/>
    </row>
    <row r="105" spans="1:16" s="7" customFormat="1" ht="24.75" customHeight="1" outlineLevel="1" x14ac:dyDescent="0.25">
      <c r="A105" s="137">
        <v>58</v>
      </c>
      <c r="B105" s="116"/>
      <c r="C105" s="118"/>
      <c r="D105" s="115"/>
      <c r="E105" s="138"/>
      <c r="F105" s="138"/>
      <c r="G105" s="153" t="str">
        <f t="shared" si="3"/>
        <v/>
      </c>
      <c r="H105" s="116"/>
      <c r="I105" s="115"/>
      <c r="J105" s="115"/>
      <c r="K105" s="117"/>
      <c r="L105" s="118"/>
      <c r="M105" s="113"/>
      <c r="N105" s="118"/>
      <c r="O105" s="118"/>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2655</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189" t="s">
        <v>9</v>
      </c>
      <c r="J112" s="190"/>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5" t="s">
        <v>2747</v>
      </c>
      <c r="E114" s="138">
        <v>44166</v>
      </c>
      <c r="F114" s="138">
        <v>44772</v>
      </c>
      <c r="G114" s="153">
        <f>IF(AND(E114&lt;&gt;"",F114&lt;&gt;""),((F114-E114)/30),"")</f>
        <v>20.2</v>
      </c>
      <c r="H114" s="116" t="s">
        <v>2746</v>
      </c>
      <c r="I114" s="115" t="s">
        <v>208</v>
      </c>
      <c r="J114" s="115" t="s">
        <v>210</v>
      </c>
      <c r="K114" s="117">
        <v>2833141327</v>
      </c>
      <c r="L114" s="100">
        <f>+IF(AND(K114&gt;0,O114="Ejecución"),(K114/877802)*Tabla28[[#This Row],[% participación]],IF(AND(K114&gt;0,O114&lt;&gt;"Ejecución"),"-",""))</f>
        <v>3227.5402961032214</v>
      </c>
      <c r="M114" s="118" t="s">
        <v>1148</v>
      </c>
      <c r="N114" s="166">
        <v>1</v>
      </c>
      <c r="O114" s="155" t="s">
        <v>1150</v>
      </c>
      <c r="P114" s="78"/>
    </row>
    <row r="115" spans="1:16" s="6" customFormat="1" ht="24.75" customHeight="1" x14ac:dyDescent="0.25">
      <c r="A115" s="136">
        <v>2</v>
      </c>
      <c r="B115" s="154" t="s">
        <v>2664</v>
      </c>
      <c r="C115" s="156" t="s">
        <v>31</v>
      </c>
      <c r="D115" s="115" t="s">
        <v>2748</v>
      </c>
      <c r="E115" s="138">
        <v>44166</v>
      </c>
      <c r="F115" s="138">
        <v>44772</v>
      </c>
      <c r="G115" s="153">
        <f t="shared" ref="G115:G116" si="4">IF(AND(E115&lt;&gt;"",F115&lt;&gt;""),((F115-E115)/30),"")</f>
        <v>20.2</v>
      </c>
      <c r="H115" s="116" t="s">
        <v>2746</v>
      </c>
      <c r="I115" s="115" t="s">
        <v>208</v>
      </c>
      <c r="J115" s="115" t="s">
        <v>210</v>
      </c>
      <c r="K115" s="68">
        <v>362711132000</v>
      </c>
      <c r="L115" s="100">
        <f>+IF(AND(K115&gt;0,O115="Ejecución"),(K115/877802)*Tabla28[[#This Row],[% participación]],IF(AND(K115&gt;0,O115&lt;&gt;"Ejecución"),"-",""))</f>
        <v>413203.81133786438</v>
      </c>
      <c r="M115" s="65" t="s">
        <v>1148</v>
      </c>
      <c r="N115" s="166">
        <v>1</v>
      </c>
      <c r="O115" s="155" t="s">
        <v>1150</v>
      </c>
      <c r="P115" s="78"/>
    </row>
    <row r="116" spans="1:16" s="6" customFormat="1" ht="24.75" customHeight="1" x14ac:dyDescent="0.25">
      <c r="A116" s="136">
        <v>3</v>
      </c>
      <c r="B116" s="154" t="s">
        <v>2664</v>
      </c>
      <c r="C116" s="156" t="s">
        <v>31</v>
      </c>
      <c r="D116" s="115" t="s">
        <v>2748</v>
      </c>
      <c r="E116" s="138">
        <v>44166</v>
      </c>
      <c r="F116" s="138">
        <v>44772</v>
      </c>
      <c r="G116" s="153">
        <f t="shared" si="4"/>
        <v>20.2</v>
      </c>
      <c r="H116" s="116" t="s">
        <v>2746</v>
      </c>
      <c r="I116" s="115" t="s">
        <v>208</v>
      </c>
      <c r="J116" s="115" t="s">
        <v>244</v>
      </c>
      <c r="K116" s="68">
        <v>362711132</v>
      </c>
      <c r="L116" s="100">
        <f>+IF(AND(K116&gt;0,O116="Ejecución"),(K116/877802)*Tabla28[[#This Row],[% participación]],IF(AND(K116&gt;0,O116&lt;&gt;"Ejecución"),"-",""))</f>
        <v>413.20381133786435</v>
      </c>
      <c r="M116" s="65" t="s">
        <v>1148</v>
      </c>
      <c r="N116" s="166">
        <v>1</v>
      </c>
      <c r="O116" s="155" t="s">
        <v>1150</v>
      </c>
      <c r="P116" s="78"/>
    </row>
    <row r="117" spans="1:16" s="6" customFormat="1" ht="24.75" customHeight="1" outlineLevel="1" x14ac:dyDescent="0.25">
      <c r="A117" s="136">
        <v>4</v>
      </c>
      <c r="B117" s="154" t="s">
        <v>2664</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2664</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2664</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25">
      <c r="A163" s="200" t="s">
        <v>2659</v>
      </c>
      <c r="B163" s="201"/>
      <c r="C163" s="201"/>
      <c r="D163" s="201"/>
      <c r="E163" s="202"/>
      <c r="F163" s="203" t="s">
        <v>2660</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08" t="s">
        <v>2643</v>
      </c>
      <c r="J167" s="209"/>
      <c r="K167" s="209"/>
      <c r="L167" s="209"/>
      <c r="M167" s="209"/>
      <c r="N167" s="209"/>
      <c r="O167" s="210"/>
      <c r="U167" s="51"/>
    </row>
    <row r="168" spans="1:28" x14ac:dyDescent="0.25">
      <c r="A168" s="9"/>
      <c r="B168" s="219" t="s">
        <v>2657</v>
      </c>
      <c r="C168" s="219"/>
      <c r="D168" s="219"/>
      <c r="E168" s="8"/>
      <c r="F168" s="5"/>
      <c r="H168" s="81" t="s">
        <v>2656</v>
      </c>
      <c r="I168" s="208"/>
      <c r="J168" s="209"/>
      <c r="K168" s="209"/>
      <c r="L168" s="209"/>
      <c r="M168" s="209"/>
      <c r="N168" s="209"/>
      <c r="O168" s="210"/>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2667</v>
      </c>
      <c r="B172" s="198"/>
      <c r="C172" s="198"/>
      <c r="D172" s="198"/>
      <c r="E172" s="198"/>
      <c r="F172" s="198"/>
      <c r="G172" s="198"/>
      <c r="H172" s="198"/>
      <c r="I172" s="198"/>
      <c r="J172" s="198"/>
      <c r="K172" s="198"/>
      <c r="L172" s="198"/>
      <c r="M172" s="198"/>
      <c r="N172" s="198"/>
      <c r="O172" s="199"/>
      <c r="P172" s="76"/>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180" t="s">
        <v>2674</v>
      </c>
      <c r="J176" s="181"/>
      <c r="K176" s="181"/>
      <c r="L176" s="181"/>
      <c r="M176" s="181"/>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174" t="s">
        <v>17</v>
      </c>
      <c r="C177" s="175"/>
      <c r="D177" s="176"/>
      <c r="E177" s="180" t="s">
        <v>2615</v>
      </c>
      <c r="F177" s="181"/>
      <c r="G177" s="182"/>
      <c r="H177" s="5"/>
      <c r="I177" s="174" t="s">
        <v>17</v>
      </c>
      <c r="J177" s="175"/>
      <c r="K177" s="175"/>
      <c r="L177" s="176"/>
      <c r="M177" s="183" t="s">
        <v>2671</v>
      </c>
      <c r="O177" s="8"/>
      <c r="Q177" s="19"/>
      <c r="R177" s="19"/>
      <c r="S177" s="19"/>
      <c r="T177" s="19"/>
      <c r="U177" s="19"/>
      <c r="V177" s="19"/>
      <c r="W177" s="19"/>
      <c r="X177" s="19"/>
      <c r="Y177" s="19"/>
      <c r="Z177" s="19"/>
      <c r="AA177" s="19"/>
      <c r="AB177" s="19"/>
    </row>
    <row r="178" spans="1:28" ht="23.25" x14ac:dyDescent="0.25">
      <c r="A178" s="9"/>
      <c r="B178" s="177"/>
      <c r="C178" s="178"/>
      <c r="D178" s="179"/>
      <c r="E178" s="160" t="s">
        <v>2616</v>
      </c>
      <c r="F178" s="28" t="s">
        <v>2617</v>
      </c>
      <c r="G178" s="28" t="s">
        <v>2618</v>
      </c>
      <c r="H178" s="5"/>
      <c r="I178" s="177"/>
      <c r="J178" s="178"/>
      <c r="K178" s="178"/>
      <c r="L178" s="179"/>
      <c r="M178" s="184"/>
      <c r="O178" s="8"/>
      <c r="Q178" s="19"/>
      <c r="R178" s="28" t="s">
        <v>2618</v>
      </c>
      <c r="S178" s="19"/>
      <c r="T178" s="19"/>
      <c r="U178" s="232" t="s">
        <v>1165</v>
      </c>
      <c r="V178" s="232"/>
      <c r="W178" s="232"/>
      <c r="X178" s="24">
        <v>0.02</v>
      </c>
      <c r="Y178" s="157"/>
      <c r="Z178" s="158" t="str">
        <f>IF(Y178&gt;0,SUM(E180+Y178),"")</f>
        <v/>
      </c>
      <c r="AA178" s="19"/>
      <c r="AB178" s="19"/>
    </row>
    <row r="179" spans="1:28" ht="23.25" x14ac:dyDescent="0.25">
      <c r="A179" s="9"/>
      <c r="B179" s="172" t="s">
        <v>2668</v>
      </c>
      <c r="C179" s="172"/>
      <c r="D179" s="172"/>
      <c r="E179" s="164">
        <v>0.02</v>
      </c>
      <c r="F179" s="163">
        <v>0.03</v>
      </c>
      <c r="G179" s="158">
        <f>IF(F179&gt;0,SUM(E179+F179),"")</f>
        <v>0.05</v>
      </c>
      <c r="H179" s="5"/>
      <c r="I179" s="172" t="s">
        <v>2670</v>
      </c>
      <c r="J179" s="172"/>
      <c r="K179" s="172"/>
      <c r="L179" s="172"/>
      <c r="M179" s="165">
        <v>0.03</v>
      </c>
      <c r="O179" s="8"/>
      <c r="Q179" s="19"/>
      <c r="R179" s="152">
        <f>IF(M179&gt;0,SUM(L179+M179),"")</f>
        <v>0.03</v>
      </c>
      <c r="T179" s="19"/>
      <c r="U179" s="232" t="s">
        <v>1166</v>
      </c>
      <c r="V179" s="232"/>
      <c r="W179" s="232"/>
      <c r="X179" s="24">
        <v>0.02</v>
      </c>
      <c r="Y179" s="157"/>
      <c r="Z179" s="158" t="str">
        <f>IF(Y179&gt;0,SUM(E181+Y179),"")</f>
        <v/>
      </c>
      <c r="AA179" s="19"/>
      <c r="AB179" s="19"/>
    </row>
    <row r="180" spans="1:28" ht="23.25" hidden="1" x14ac:dyDescent="0.25">
      <c r="A180" s="9"/>
      <c r="B180" s="173"/>
      <c r="C180" s="173"/>
      <c r="D180" s="173"/>
      <c r="E180" s="162"/>
      <c r="H180" s="5"/>
      <c r="I180" s="173"/>
      <c r="J180" s="173"/>
      <c r="K180" s="173"/>
      <c r="L180" s="173"/>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25" hidden="1" x14ac:dyDescent="0.25">
      <c r="A181" s="9"/>
      <c r="B181" s="173"/>
      <c r="C181" s="173"/>
      <c r="D181" s="173"/>
      <c r="E181" s="162"/>
      <c r="H181" s="5"/>
      <c r="I181" s="173"/>
      <c r="J181" s="173"/>
      <c r="K181" s="173"/>
      <c r="L181" s="173"/>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3"/>
      <c r="C182" s="173"/>
      <c r="D182" s="173"/>
      <c r="E182" s="162"/>
      <c r="H182" s="5"/>
      <c r="I182" s="173"/>
      <c r="J182" s="173"/>
      <c r="K182" s="173"/>
      <c r="L182" s="173"/>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0.05</v>
      </c>
      <c r="D185" s="91" t="s">
        <v>2628</v>
      </c>
      <c r="E185" s="94">
        <f>+(C185*SUM(K20:K35))</f>
        <v>387970177</v>
      </c>
      <c r="F185" s="92"/>
      <c r="G185" s="93"/>
      <c r="H185" s="88"/>
      <c r="I185" s="90" t="s">
        <v>2627</v>
      </c>
      <c r="J185" s="159">
        <f>+SUM(M179:M183)</f>
        <v>0.03</v>
      </c>
      <c r="K185" s="231" t="s">
        <v>2628</v>
      </c>
      <c r="L185" s="231"/>
      <c r="M185" s="94">
        <f>+J185*(SUM(K20:K35))</f>
        <v>232782106.19999999</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8" t="s">
        <v>2636</v>
      </c>
      <c r="C192" s="188"/>
      <c r="E192" s="5" t="s">
        <v>20</v>
      </c>
      <c r="H192" s="26" t="s">
        <v>24</v>
      </c>
      <c r="J192" s="5" t="s">
        <v>2637</v>
      </c>
      <c r="K192" s="5"/>
      <c r="M192" s="5"/>
      <c r="N192" s="5"/>
      <c r="O192" s="8"/>
      <c r="Q192" s="147"/>
      <c r="R192" s="148"/>
      <c r="S192" s="148"/>
      <c r="T192" s="147"/>
    </row>
    <row r="193" spans="1:18" x14ac:dyDescent="0.25">
      <c r="A193" s="9"/>
      <c r="C193" s="120">
        <v>34040</v>
      </c>
      <c r="D193" s="5"/>
      <c r="E193" s="119">
        <v>359</v>
      </c>
      <c r="F193" s="5"/>
      <c r="G193" s="5"/>
      <c r="H193" s="140" t="s">
        <v>2749</v>
      </c>
      <c r="J193" s="5"/>
      <c r="K193" s="120">
        <v>41262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0" t="s">
        <v>2658</v>
      </c>
      <c r="C199" s="230"/>
      <c r="D199" s="230"/>
      <c r="E199" s="230"/>
      <c r="F199" s="230"/>
      <c r="G199" s="230"/>
      <c r="H199" s="230"/>
      <c r="I199" s="230"/>
      <c r="J199" s="230"/>
      <c r="K199" s="230"/>
      <c r="L199" s="230"/>
      <c r="M199" s="230"/>
      <c r="N199" s="230"/>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2750</v>
      </c>
      <c r="J211" s="27" t="s">
        <v>2622</v>
      </c>
      <c r="K211" s="141" t="s">
        <v>2752</v>
      </c>
      <c r="L211" s="21"/>
      <c r="M211" s="21"/>
      <c r="N211" s="21"/>
      <c r="O211" s="8"/>
    </row>
    <row r="212" spans="1:15" x14ac:dyDescent="0.25">
      <c r="A212" s="9"/>
      <c r="B212" s="27" t="s">
        <v>2619</v>
      </c>
      <c r="C212" s="140" t="s">
        <v>2756</v>
      </c>
      <c r="D212" s="21"/>
      <c r="G212" s="27" t="s">
        <v>2621</v>
      </c>
      <c r="H212" s="141" t="s">
        <v>2751</v>
      </c>
      <c r="J212" s="27" t="s">
        <v>2623</v>
      </c>
      <c r="K212" s="140" t="s">
        <v>2753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C2:K4"/>
    <mergeCell ref="L15:M15"/>
    <mergeCell ref="A17:G17"/>
    <mergeCell ref="B37:F37"/>
    <mergeCell ref="B176:G176"/>
    <mergeCell ref="A172:O172"/>
    <mergeCell ref="B168:D168"/>
    <mergeCell ref="A41:O41"/>
    <mergeCell ref="A43:O43"/>
    <mergeCell ref="A44:O45"/>
    <mergeCell ref="I39:N39"/>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I181:L181"/>
    <mergeCell ref="I182:L182"/>
    <mergeCell ref="I183:L183"/>
    <mergeCell ref="I176:M176"/>
    <mergeCell ref="M177:M178"/>
    <mergeCell ref="I180:L180"/>
    <mergeCell ref="I177:L178"/>
    <mergeCell ref="I179:L179"/>
    <mergeCell ref="B179:D179"/>
    <mergeCell ref="B180:D180"/>
    <mergeCell ref="B181:D181"/>
    <mergeCell ref="B177:D178"/>
    <mergeCell ref="E177:G177"/>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a65d333d-5b59-4810-bc94-b80d9325abbc"/>
    <ds:schemaRef ds:uri="http://schemas.openxmlformats.org/package/2006/metadata/core-properties"/>
    <ds:schemaRef ds:uri="http://purl.org/dc/elements/1.1/"/>
    <ds:schemaRef ds:uri="http://purl.org/dc/dcmitype/"/>
    <ds:schemaRef ds:uri="http://schemas.microsoft.com/office/2006/metadata/properties"/>
    <ds:schemaRef ds:uri="4fb10211-09fb-4e80-9f0b-184718d5d98c"/>
    <ds:schemaRef ds:uri="http://www.w3.org/XML/1998/namespace"/>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2020-12-29T20:25:36Z</cp:lastPrinted>
  <dcterms:created xsi:type="dcterms:W3CDTF">2020-10-14T21:57:42Z</dcterms:created>
  <dcterms:modified xsi:type="dcterms:W3CDTF">2020-12-29T20:31:59Z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