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<sst xmlns="http://schemas.openxmlformats.org/spreadsheetml/2006/main" count="3078" uniqueCount="2695">
  <si>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</si>
  <si>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</si>
  <si>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</si>
  <si>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</si>
  <si>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</si>
  <si>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</si>
  <si>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</si>
  <si>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</si>
  <si>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</si>
  <si>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</si>
  <si>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</si>
  <si>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</si>
  <si>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</si>
  <si>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</si>
  <si>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</si>
  <si>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</si>
  <si>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</si>
  <si>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</si>
  <si>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</si>
  <si>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</si>
  <si>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</si>
  <si>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</si>
  <si>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</si>
  <si>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</si>
  <si>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</si>
  <si>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</si>
  <si>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</si>
  <si>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</si>
  <si>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</si>
  <si>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</si>
  <si>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</si>
  <si>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</si>
  <si>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</si>
  <si>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</si>
  <si>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</si>
  <si>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</si>
  <si>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</si>
  <si>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</si>
  <si>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</si>
  <si>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</si>
  <si>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</si>
  <si>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</si>
  <si>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</si>
  <si>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</si>
  <si>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</si>
  <si>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</si>
  <si>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</si>
  <si>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</si>
  <si>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</si>
  <si>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</si>
  <si>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</si>
  <si>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</si>
  <si>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</si>
  <si>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</si>
  <si>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</si>
  <si>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</si>
  <si>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</si>
  <si>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</si>
  <si>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</si>
  <si>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</si>
  <si>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</si>
  <si>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</si>
  <si>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</si>
  <si>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</si>
  <si>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</si>
  <si>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</si>
  <si>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</si>
  <si>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</si>
  <si>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</si>
  <si>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</si>
  <si>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</si>
  <si>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</si>
  <si>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</si>
  <si>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</si>
  <si>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</si>
  <si>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</si>
  <si>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</si>
  <si>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</si>
  <si>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</si>
  <si>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</si>
  <si>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</si>
  <si>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</si>
  <si>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</si>
  <si>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</si>
  <si>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</si>
  <si>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</si>
  <si>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</si>
  <si>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</si>
  <si>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</si>
  <si>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</si>
  <si>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</si>
  <si>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</si>
  <si>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</si>
  <si>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</si>
  <si>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</si>
  <si>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</si>
  <si>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</si>
  <si>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</si>
  <si>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</si>
  <si>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</si>
  <si>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</si>
  <si>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</si>
  <si>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</si>
  <si>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</si>
  <si>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</si>
  <si>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</si>
  <si>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</si>
  <si>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</si>
  <si>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</si>
  <si>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</si>
  <si>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</si>
  <si>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</si>
  <si>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</si>
  <si>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</si>
  <si>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</si>
  <si>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</si>
  <si>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</si>
  <si>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</si>
  <si>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</si>
  <si>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</si>
  <si>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</si>
  <si>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</si>
  <si>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</si>
  <si>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</si>
  <si>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</si>
  <si>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</si>
  <si>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</si>
  <si>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</si>
  <si>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</si>
  <si>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</si>
  <si>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</si>
  <si>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</si>
  <si>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</si>
  <si>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</si>
  <si>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</si>
  <si>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</si>
  <si>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</si>
  <si>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</si>
  <si>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</si>
  <si>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</si>
  <si>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</si>
  <si>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</si>
  <si>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</si>
  <si>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</si>
  <si>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</si>
  <si>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</si>
  <si>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</si>
  <si>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</si>
  <si>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</si>
  <si>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</si>
  <si>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</si>
  <si>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</si>
  <si>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</si>
  <si>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</si>
  <si>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</si>
  <si>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</si>
  <si>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</si>
  <si>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</si>
  <si>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</si>
  <si>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</si>
  <si>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</si>
  <si>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</si>
  <si>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</si>
  <si>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</si>
  <si>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</si>
  <si>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</si>
  <si>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</si>
  <si>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</si>
  <si>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</si>
  <si>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</si>
  <si>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</si>
  <si>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</si>
  <si>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</si>
  <si>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</si>
  <si>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</si>
  <si>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</si>
  <si>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</si>
  <si>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</si>
  <si>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</si>
  <si>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</si>
  <si>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</si>
  <si>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</si>
  <si>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</si>
  <si>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</si>
  <si>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</si>
  <si>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</si>
  <si>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</si>
  <si>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</si>
  <si>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</si>
  <si>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</si>
  <si>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</si>
  <si>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</si>
  <si>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</si>
  <si>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</si>
  <si>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</si>
  <si>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</si>
  <si>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</si>
  <si>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</si>
  <si>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</si>
  <si>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</si>
  <si>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</si>
  <si>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</si>
  <si>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</si>
  <si>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</si>
  <si>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</si>
  <si>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</si>
  <si>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</si>
  <si>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</si>
  <si>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</si>
  <si>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</si>
  <si>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</si>
  <si>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</si>
  <si>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</si>
  <si>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</si>
  <si>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</si>
  <si>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</si>
  <si>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</si>
  <si>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</si>
  <si>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</si>
  <si>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</si>
  <si>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</si>
  <si>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</si>
  <si>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</si>
  <si>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</si>
  <si>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</si>
  <si>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</si>
  <si>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</si>
  <si>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</si>
  <si>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</si>
  <si>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</si>
  <si>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</si>
  <si>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</si>
  <si>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</si>
  <si>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</si>
  <si>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</si>
  <si>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</si>
  <si>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</si>
  <si>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</si>
  <si>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</si>
  <si>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</si>
  <si>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</si>
  <si>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</si>
  <si>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</si>
  <si>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</si>
  <si>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</si>
  <si>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</si>
  <si>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</si>
  <si>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</si>
  <si>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</si>
  <si>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</si>
  <si>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</si>
  <si>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</si>
  <si>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</si>
  <si>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</si>
  <si>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</si>
  <si>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</si>
  <si>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</si>
  <si>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</si>
  <si>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</si>
  <si>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</si>
  <si>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</si>
  <si>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</si>
  <si>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</si>
  <si>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</si>
  <si>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</si>
  <si>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</si>
  <si>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</si>
  <si>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</si>
  <si>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</si>
  <si>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</si>
  <si>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</si>
  <si>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</si>
  <si>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</si>
  <si>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</si>
  <si>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</si>
  <si>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</si>
  <si>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</si>
  <si>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</si>
  <si>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</si>
  <si>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</si>
  <si>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</si>
  <si>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</si>
  <si>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</si>
  <si>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</si>
  <si>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</si>
  <si>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</si>
  <si>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</si>
  <si>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</si>
  <si>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</si>
  <si>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</si>
  <si>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</si>
  <si>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</si>
  <si>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</si>
  <si>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</si>
  <si>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</si>
  <si>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</si>
  <si>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</si>
  <si>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</si>
  <si>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</si>
  <si>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</si>
  <si>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</si>
  <si>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</si>
  <si>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</si>
  <si>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</si>
  <si>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</si>
  <si>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</si>
  <si>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</si>
  <si>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</si>
  <si>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</si>
  <si>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</si>
  <si>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</si>
  <si>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</si>
  <si>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</si>
  <si>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</si>
  <si>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</si>
  <si>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</si>
  <si>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</si>
  <si>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</si>
  <si>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</si>
  <si>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</si>
  <si>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</si>
  <si>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</si>
  <si>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</si>
  <si>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</si>
  <si>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</si>
  <si>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</si>
  <si>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</si>
  <si>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</si>
  <si>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</si>
  <si>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</si>
  <si>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</si>
  <si>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</si>
  <si>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</si>
  <si>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</si>
  <si>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</si>
  <si>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</si>
  <si>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</si>
  <si>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</si>
  <si>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</si>
  <si>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</si>
  <si>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</si>
  <si>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</si>
  <si>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</si>
  <si>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</si>
  <si>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</si>
  <si>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</si>
  <si>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</si>
  <si>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</si>
  <si>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</si>
  <si>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</si>
  <si>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</si>
  <si>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</si>
  <si>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</si>
  <si>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</si>
  <si>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</si>
  <si>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</si>
  <si>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</si>
  <si>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</si>
  <si>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</si>
  <si>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</si>
  <si>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</si>
  <si>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</si>
  <si>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</si>
  <si>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</si>
  <si>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</si>
  <si>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</si>
  <si>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</si>
  <si>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</si>
  <si>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</si>
  <si>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</si>
  <si>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</si>
  <si>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</si>
  <si>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</si>
  <si>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</si>
  <si>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</si>
  <si>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</si>
  <si>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</si>
  <si>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</si>
  <si>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</si>
  <si>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</si>
  <si>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</si>
  <si>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</si>
  <si>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</si>
  <si>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</si>
  <si>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</si>
  <si>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</si>
  <si>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</si>
  <si>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</si>
  <si>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</si>
  <si>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</si>
  <si>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</si>
  <si>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</si>
  <si>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</si>
  <si>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</si>
  <si>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</si>
  <si>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</si>
  <si>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</si>
  <si>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</si>
  <si>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</si>
  <si>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</si>
  <si>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</si>
  <si>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</si>
  <si>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</si>
  <si>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</si>
  <si>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</si>
  <si>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</si>
  <si>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</si>
  <si>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</si>
  <si>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</si>
  <si>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</si>
  <si>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</si>
  <si>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</si>
  <si>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</si>
  <si>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</si>
  <si>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</si>
  <si>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</si>
  <si>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</si>
  <si>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</si>
  <si>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</si>
  <si>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</si>
  <si>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</si>
  <si>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</si>
  <si>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</si>
  <si>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</si>
  <si>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</si>
  <si>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</si>
  <si>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</si>
  <si>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</si>
  <si>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</si>
  <si>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</si>
  <si>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</si>
  <si>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</si>
  <si>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</si>
  <si>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</si>
  <si>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</si>
  <si>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</si>
  <si>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</si>
  <si>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</si>
  <si>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</si>
  <si>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</si>
  <si>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</si>
  <si>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</si>
  <si>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</si>
  <si>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</si>
  <si>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</si>
  <si>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</si>
  <si>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</si>
  <si>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</si>
  <si>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</si>
  <si>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</si>
  <si>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</si>
  <si>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</si>
  <si>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</si>
  <si>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</si>
  <si>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</si>
  <si>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</si>
  <si>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</si>
  <si>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</si>
  <si>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</si>
  <si>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</si>
  <si>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</si>
  <si>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</si>
  <si>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</si>
  <si>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</si>
  <si>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</si>
  <si>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</si>
  <si>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</si>
  <si>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</si>
  <si>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</si>
  <si>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</si>
  <si>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</si>
  <si>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</si>
  <si>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</si>
  <si>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</si>
  <si>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</si>
  <si>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</si>
  <si>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</si>
  <si>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</si>
  <si>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</si>
  <si>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</si>
  <si>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</si>
  <si>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</si>
  <si>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</si>
  <si>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</si>
  <si>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</si>
  <si>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</si>
  <si>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</si>
  <si>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</si>
  <si>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</si>
  <si>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</si>
  <si>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</si>
  <si>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</si>
  <si>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</si>
  <si>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</si>
  <si>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</si>
  <si>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</si>
  <si>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</si>
  <si>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</si>
  <si>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</si>
  <si>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</si>
  <si>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</si>
  <si>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</si>
  <si>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</si>
  <si>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</si>
  <si>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</si>
  <si>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</si>
  <si>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</si>
  <si>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</si>
  <si>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</si>
  <si>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</si>
  <si>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</si>
  <si>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</si>
  <si>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</si>
  <si>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</si>
  <si>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</si>
  <si>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</si>
  <si>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</si>
  <si>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</si>
  <si>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</si>
  <si>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</si>
  <si>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</si>
  <si>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</si>
  <si>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</si>
  <si>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</si>
  <si>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</si>
  <si>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</si>
  <si>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</si>
  <si>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</si>
  <si>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</si>
  <si>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</si>
  <si>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</si>
  <si>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</si>
  <si>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</si>
  <si>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</si>
  <si>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</si>
  <si>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</si>
  <si>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</si>
  <si>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</si>
  <si>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</si>
  <si>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</si>
  <si>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</si>
  <si>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</si>
  <si>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</si>
  <si>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</si>
  <si>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</si>
  <si>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</si>
  <si>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</si>
  <si>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</si>
  <si>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</si>
  <si>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</si>
  <si>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</si>
  <si>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</si>
  <si>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</si>
  <si>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</si>
  <si>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</si>
  <si>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</si>
  <si>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</si>
  <si>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</si>
  <si>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</si>
  <si>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</si>
  <si>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</si>
  <si>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</si>
  <si>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</si>
  <si>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</si>
  <si>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</si>
  <si>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</si>
  <si>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</si>
  <si>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</si>
  <si>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</si>
  <si>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</si>
  <si>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</si>
  <si>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</si>
  <si>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</si>
  <si>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</si>
  <si>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</si>
  <si>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</si>
  <si>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</si>
  <si>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</si>
  <si>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</si>
  <si>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</si>
  <si>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</si>
  <si>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</si>
  <si>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</si>
  <si>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</si>
  <si>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</si>
  <si>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</si>
  <si>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</si>
  <si>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</si>
  <si>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</si>
  <si>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</si>
  <si>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</si>
  <si>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</si>
  <si>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</si>
  <si>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</si>
  <si>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</si>
  <si>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</si>
  <si>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</si>
  <si>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</si>
  <si>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</si>
  <si>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</si>
  <si>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</si>
  <si>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</si>
  <si>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</si>
  <si>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</si>
  <si>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</si>
  <si>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</si>
  <si>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</si>
  <si>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</si>
  <si>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</si>
  <si>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</si>
  <si>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</si>
  <si>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</si>
  <si>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</si>
  <si>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</si>
  <si>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</si>
  <si>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</si>
  <si>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</si>
  <si>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</si>
  <si>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</si>
  <si>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</si>
  <si>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</si>
  <si>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</si>
  <si>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</si>
  <si>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</si>
  <si>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</si>
  <si>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</si>
  <si>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</si>
  <si>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</si>
  <si>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</si>
  <si>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</si>
  <si>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</si>
  <si>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</si>
  <si>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</si>
  <si>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</si>
  <si>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</si>
  <si>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</si>
  <si>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</si>
  <si>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</si>
  <si>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</si>
  <si>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</si>
  <si>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</si>
  <si>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</si>
  <si>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</si>
  <si>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</si>
  <si>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</si>
  <si>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</si>
  <si>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</si>
  <si>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</si>
  <si>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</si>
  <si>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</si>
  <si>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</si>
  <si>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</si>
  <si>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</si>
  <si>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</si>
  <si>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</si>
  <si>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</si>
  <si>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</si>
  <si>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</si>
  <si>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</si>
  <si>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</si>
  <si>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</si>
  <si>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</si>
  <si>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</si>
  <si>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</si>
  <si>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</si>
  <si>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</si>
  <si>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</si>
  <si>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</si>
  <si>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</si>
  <si>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</si>
  <si>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</si>
  <si>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</si>
  <si>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</si>
  <si>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</si>
  <si>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</si>
  <si>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</si>
  <si>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</si>
  <si>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</si>
  <si>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</si>
  <si>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</si>
  <si>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</si>
  <si>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</si>
  <si>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</si>
  <si>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</si>
  <si>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</si>
  <si>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</si>
  <si>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</si>
  <si>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</si>
  <si>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</si>
  <si>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</si>
  <si>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</si>
  <si>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</si>
  <si>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</si>
  <si>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</si>
  <si>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</si>
  <si>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</si>
  <si>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</si>
  <si>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</si>
  <si>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</si>
  <si>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</si>
  <si>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</si>
  <si>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</si>
  <si>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</si>
  <si>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</si>
  <si>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</si>
  <si>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</si>
  <si>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</si>
  <si>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</si>
  <si>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</si>
  <si>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</si>
  <si>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</si>
  <si>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</si>
  <si>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</si>
  <si>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</si>
  <si>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</si>
  <si>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</si>
  <si>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</si>
  <si>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</si>
  <si>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</si>
  <si>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</si>
  <si>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</si>
  <si>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</si>
  <si>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</si>
  <si>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</si>
  <si>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</si>
  <si>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</si>
  <si>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</si>
  <si>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</si>
  <si>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</si>
  <si>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</si>
  <si>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</si>
  <si>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</si>
  <si>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</si>
  <si>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</si>
  <si>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</si>
  <si>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</si>
  <si>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</si>
  <si>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</si>
  <si>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</si>
  <si>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</si>
  <si>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</si>
  <si>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</si>
  <si>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</si>
  <si>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</si>
  <si>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</si>
  <si>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</si>
  <si>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</si>
  <si>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</si>
  <si>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</si>
  <si>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</si>
  <si>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</si>
  <si>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</si>
  <si>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</si>
  <si>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</si>
  <si>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</si>
  <si>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</si>
  <si>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</si>
  <si>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</si>
  <si>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</si>
  <si>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</si>
  <si>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</si>
  <si>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</si>
  <si>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</si>
  <si>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</si>
  <si>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</si>
  <si>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</si>
  <si>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</si>
  <si>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</si>
  <si>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</si>
  <si>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</si>
  <si>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</si>
  <si>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</si>
  <si>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</si>
  <si>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</si>
  <si>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</si>
  <si>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</si>
  <si>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</si>
  <si>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</si>
  <si>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</si>
  <si>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</si>
  <si>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</si>
  <si>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</si>
  <si>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</si>
  <si>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</si>
  <si>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</si>
  <si>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</si>
  <si>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</si>
  <si>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</si>
  <si>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</si>
  <si>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</si>
  <si>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</si>
  <si>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</si>
  <si>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</si>
  <si>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</si>
  <si>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</si>
  <si>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</si>
  <si>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</si>
  <si>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</si>
  <si>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</si>
  <si>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</si>
  <si>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</si>
  <si>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</si>
  <si>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</si>
  <si>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</si>
  <si>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</si>
  <si>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</si>
  <si>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</si>
  <si>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</si>
  <si>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</si>
  <si>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</si>
  <si>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</si>
  <si>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</si>
  <si>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</si>
  <si>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</si>
  <si>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</si>
  <si>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</si>
  <si>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</si>
  <si>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</si>
  <si>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</si>
  <si>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</si>
  <si>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</si>
  <si>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</si>
  <si>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</si>
  <si>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</si>
  <si>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</si>
  <si>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</si>
  <si>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</si>
  <si>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</si>
  <si>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</si>
  <si>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</si>
  <si>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</si>
  <si>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</si>
  <si>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</si>
  <si>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</si>
  <si>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</si>
  <si>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</si>
  <si>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</si>
  <si>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</si>
  <si>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</si>
  <si>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</si>
  <si>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</si>
  <si>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</si>
  <si>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</si>
  <si>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</si>
  <si>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</si>
  <si>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</si>
  <si>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</si>
  <si>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</si>
  <si>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</si>
  <si>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</si>
  <si>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</si>
  <si>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</si>
  <si>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</si>
  <si>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</si>
  <si>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</si>
  <si>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</si>
  <si>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</si>
  <si>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</si>
  <si>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</si>
  <si>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</si>
  <si>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</si>
  <si>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</si>
  <si>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</si>
  <si>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</si>
  <si>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</si>
  <si>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</si>
  <si>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</si>
  <si>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</si>
  <si>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</si>
  <si>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</si>
  <si>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</si>
  <si>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</si>
  <si>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</si>
  <si>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</si>
  <si>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</si>
  <si>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</si>
  <si>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</si>
  <si>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</si>
  <si>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</si>
  <si>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</si>
  <si>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</si>
  <si>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</si>
  <si>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</si>
  <si>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</si>
  <si>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</si>
  <si>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</si>
  <si>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</si>
  <si>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</si>
  <si>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</si>
  <si>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</si>
  <si>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</si>
  <si>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</si>
  <si>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</si>
  <si>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</si>
  <si>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</si>
  <si>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</si>
  <si>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</si>
  <si>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</si>
  <si>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</si>
  <si>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</si>
  <si>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</si>
  <si>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</si>
  <si>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</si>
  <si>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</si>
  <si>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</si>
  <si>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</si>
  <si>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</si>
  <si>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</si>
  <si>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</si>
  <si>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</si>
  <si>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</si>
  <si>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</si>
  <si>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</si>
  <si>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</si>
  <si>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</si>
  <si>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</si>
  <si>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</si>
  <si>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</si>
  <si>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</si>
  <si>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</si>
  <si>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</si>
  <si>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</si>
  <si>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</si>
  <si>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</si>
  <si>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</si>
  <si>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</si>
  <si>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</si>
  <si>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</si>
  <si>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</si>
  <si>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</si>
  <si>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</si>
  <si>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</si>
  <si>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</si>
  <si>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</si>
  <si>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</si>
  <si>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</si>
  <si>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</si>
  <si>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</si>
  <si>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</si>
  <si>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</si>
  <si>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</si>
  <si>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</si>
  <si>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</si>
  <si>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</si>
  <si>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</si>
  <si>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</si>
  <si>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</si>
  <si>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</si>
  <si>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</si>
  <si>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</si>
  <si>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</si>
  <si>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</si>
  <si>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</si>
  <si>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</si>
  <si>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</si>
  <si>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</si>
  <si>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</si>
  <si>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</si>
  <si>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</si>
  <si>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</si>
  <si>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</si>
  <si>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</si>
  <si>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</si>
  <si>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</si>
  <si>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</si>
  <si>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</si>
  <si>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</si>
  <si>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</si>
  <si>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</si>
  <si>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</si>
  <si>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</si>
  <si>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</si>
  <si>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</si>
  <si>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</si>
  <si>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</si>
  <si>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</si>
  <si>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</si>
  <si>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</si>
  <si>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</si>
  <si>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</si>
  <si>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</si>
  <si>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</si>
  <si>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</si>
  <si>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</si>
  <si>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</si>
  <si>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</si>
  <si>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</si>
  <si>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</si>
  <si>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</si>
  <si>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</si>
  <si>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</si>
  <si>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</si>
  <si>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</si>
  <si>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</si>
  <si>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</si>
  <si>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</si>
  <si>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</si>
  <si>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</si>
  <si>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</si>
  <si>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</si>
  <si>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</si>
  <si>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</si>
  <si>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</si>
  <si>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</si>
  <si>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</si>
  <si>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</si>
  <si>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</si>
  <si>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</si>
  <si>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</si>
  <si>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</si>
  <si>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</si>
  <si>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</si>
  <si>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</si>
  <si>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</si>
  <si>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</si>
  <si>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</si>
  <si>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</si>
  <si>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</si>
  <si>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</si>
  <si>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</si>
  <si>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</si>
  <si>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</si>
  <si>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</si>
  <si>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</si>
  <si>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</si>
  <si>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</si>
  <si>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</si>
  <si>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</si>
  <si>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</si>
  <si>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</si>
  <si>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</si>
  <si>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</si>
  <si>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</si>
  <si>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</si>
  <si>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</si>
  <si>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</si>
  <si>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</si>
  <si>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</si>
  <si>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</si>
  <si>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</si>
  <si>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</si>
  <si>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</si>
  <si>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</si>
  <si>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</si>
  <si>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</si>
  <si>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</si>
  <si>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</si>
  <si>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</si>
  <si>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</si>
  <si>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</si>
  <si>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</si>
  <si>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</si>
  <si>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</si>
  <si>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</si>
  <si>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</si>
  <si>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</si>
  <si>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</si>
  <si>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</si>
  <si>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</si>
  <si>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</si>
  <si>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</si>
  <si>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</si>
  <si>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</si>
  <si>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</si>
  <si>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</si>
  <si>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</si>
  <si>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</si>
  <si>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</si>
  <si>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</si>
  <si>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</si>
  <si>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</si>
  <si>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</si>
  <si>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</si>
  <si>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</si>
  <si>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</si>
  <si>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</si>
  <si>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</si>
  <si>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</si>
  <si>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</si>
  <si>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</si>
  <si>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</si>
  <si>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</si>
  <si>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</si>
  <si>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</si>
  <si>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</si>
  <si>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</si>
  <si>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</si>
  <si>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</si>
  <si>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</si>
  <si>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</si>
  <si>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</si>
  <si>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</si>
  <si>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</si>
  <si>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</si>
  <si>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</si>
  <si>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</si>
  <si>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</si>
  <si>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</si>
  <si>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</si>
  <si>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</si>
  <si>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</si>
  <si>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</si>
  <si>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</si>
  <si>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</si>
  <si>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</si>
  <si>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</si>
  <si>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</si>
  <si>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</si>
  <si>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</si>
  <si>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</si>
  <si>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</si>
  <si>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</si>
  <si>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</si>
  <si>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</si>
  <si>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</si>
  <si>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</si>
  <si>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</si>
  <si>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</si>
  <si>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</si>
  <si>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</si>
  <si>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</si>
  <si>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</si>
  <si>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</si>
  <si>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</si>
  <si>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</si>
  <si>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</si>
  <si>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</si>
  <si>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</si>
  <si>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</si>
  <si>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</si>
  <si>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</si>
  <si>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</si>
  <si>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</si>
  <si>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</si>
  <si>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</si>
  <si>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</si>
  <si>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</si>
  <si>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</si>
  <si>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</si>
  <si>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</si>
  <si>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</si>
  <si>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</si>
  <si>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</si>
  <si>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</si>
  <si>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</si>
  <si>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</si>
  <si>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</si>
  <si>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</si>
  <si>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</si>
  <si>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</si>
  <si>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</si>
  <si>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</si>
  <si>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</si>
  <si>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</si>
  <si>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</si>
  <si>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</si>
  <si>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</si>
  <si>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</si>
  <si>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</si>
  <si>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</si>
  <si>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</si>
  <si>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</si>
  <si>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</si>
  <si>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</si>
  <si>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</si>
  <si>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</si>
  <si>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</si>
  <si>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</si>
  <si>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</si>
  <si>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</si>
  <si>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</si>
  <si>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</si>
  <si>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</si>
  <si>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</si>
  <si>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</si>
  <si>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</si>
  <si>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</si>
  <si>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</si>
  <si>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</si>
  <si>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</si>
  <si>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</si>
  <si>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</si>
  <si>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</si>
  <si>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</si>
  <si>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</si>
  <si>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</si>
  <si>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</si>
  <si>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</si>
  <si>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</si>
  <si>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</si>
  <si>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</si>
  <si>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</si>
  <si>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</si>
  <si>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</si>
  <si>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</si>
  <si>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</si>
  <si>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</si>
  <si>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</si>
  <si>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</si>
  <si>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</si>
  <si>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</si>
  <si>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</si>
  <si>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</si>
  <si>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</si>
  <si>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</si>
  <si>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</si>
  <si>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</si>
  <si>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</si>
  <si>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</si>
  <si>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</si>
  <si>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</si>
  <si>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</si>
  <si>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</si>
  <si>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</si>
  <si>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</si>
  <si>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</si>
  <si>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</si>
  <si>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</si>
  <si>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</si>
  <si>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</si>
  <si>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</si>
  <si>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</si>
  <si>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</si>
  <si>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</si>
  <si>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</si>
  <si>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</si>
  <si>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</si>
  <si>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</si>
  <si>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</si>
  <si>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</si>
  <si>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</si>
  <si>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</si>
  <si>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</si>
  <si>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</si>
  <si>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</si>
  <si>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</si>
  <si>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</si>
  <si>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</si>
  <si>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</si>
  <si>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</si>
  <si>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</si>
  <si>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</si>
  <si>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</si>
  <si>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</si>
  <si>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</si>
  <si>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</si>
  <si>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</si>
  <si>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</si>
  <si>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</si>
  <si>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</si>
  <si>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</si>
  <si>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</si>
  <si>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</si>
  <si>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</si>
  <si>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</si>
  <si>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</si>
  <si>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</si>
  <si>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</si>
  <si>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</si>
  <si>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</si>
  <si>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</si>
  <si>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</si>
  <si>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</si>
  <si>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</si>
  <si>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</si>
  <si>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</si>
  <si>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</si>
  <si>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</si>
  <si>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</si>
  <si>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</si>
  <si>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</si>
  <si>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</si>
  <si>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</si>
  <si>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</si>
  <si>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</si>
  <si>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</si>
  <si>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</si>
  <si>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</si>
  <si>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</si>
  <si>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</si>
  <si>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</si>
  <si>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</si>
  <si>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</si>
  <si>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</si>
  <si>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</si>
  <si>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</si>
  <si>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</si>
  <si>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</si>
  <si>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</si>
  <si>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</si>
  <si>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</si>
  <si>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</si>
  <si>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</si>
  <si>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</si>
  <si>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</si>
  <si>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</si>
  <si>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</si>
  <si>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</si>
  <si>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</si>
  <si>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</si>
  <si>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</si>
  <si>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</si>
  <si>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</si>
  <si>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</si>
  <si>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</si>
  <si>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</si>
  <si>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</si>
  <si>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</si>
  <si>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</si>
  <si>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</si>
  <si>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</si>
  <si>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</si>
  <si>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</si>
  <si>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</si>
  <si>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</si>
  <si>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</si>
  <si>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</si>
  <si>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</si>
  <si>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</si>
  <si>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</si>
  <si>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</si>
  <si>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</si>
  <si>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</si>
  <si>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</si>
  <si>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</si>
  <si>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</si>
  <si>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</si>
  <si>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</si>
  <si>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</si>
  <si>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</si>
  <si>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</si>
  <si>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</si>
  <si>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</si>
  <si>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</si>
  <si>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</si>
  <si>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</si>
  <si>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</si>
  <si>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</si>
  <si>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</si>
  <si>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</si>
  <si>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</si>
  <si>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</si>
  <si>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</si>
  <si>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</si>
  <si>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</si>
  <si>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</si>
  <si>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</si>
  <si>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</si>
  <si>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</si>
  <si>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</si>
  <si>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</si>
  <si>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</si>
  <si>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</si>
  <si>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</si>
  <si>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</si>
  <si>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</si>
  <si>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</si>
  <si>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</si>
  <si>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</si>
  <si>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</si>
  <si>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</si>
  <si>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</si>
  <si>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</si>
  <si>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</si>
  <si>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</si>
  <si>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</si>
  <si>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</si>
  <si>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</si>
  <si>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</si>
  <si>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</si>
  <si>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</si>
  <si>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</si>
  <si>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</si>
  <si>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</si>
  <si>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</si>
  <si>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</si>
  <si>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</si>
  <si>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</si>
  <si>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</si>
  <si>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</si>
  <si>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</si>
  <si>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</si>
  <si>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</si>
  <si>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</si>
  <si>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</si>
  <si>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</si>
  <si>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</si>
  <si>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</si>
  <si>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</si>
  <si>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</si>
  <si>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</si>
  <si>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</si>
  <si>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</si>
  <si>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</si>
  <si>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</si>
  <si>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</si>
  <si>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</si>
  <si>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</si>
  <si>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</si>
  <si>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</si>
  <si>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</si>
  <si>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</si>
  <si>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</si>
  <si>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</si>
  <si>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</si>
  <si>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</si>
  <si>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</si>
  <si>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</si>
  <si>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</si>
  <si>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</si>
  <si>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</si>
  <si>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</si>
  <si>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</si>
  <si>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</si>
  <si>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</si>
  <si>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</si>
  <si>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</si>
  <si>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</si>
  <si>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</si>
  <si>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</si>
  <si>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</si>
  <si>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</si>
  <si>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</si>
  <si>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</si>
  <si>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</si>
  <si>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</si>
  <si>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</si>
  <si>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</si>
  <si>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</si>
  <si>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</si>
  <si>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</si>
  <si>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</si>
  <si>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</si>
  <si>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</si>
  <si>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</si>
  <si>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</si>
  <si>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</si>
  <si>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</si>
  <si>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</si>
  <si>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</si>
  <si>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</si>
  <si>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</si>
  <si>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</si>
  <si>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</si>
  <si>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</si>
  <si>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</si>
  <si>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</si>
  <si>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</si>
  <si>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</si>
  <si>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</si>
  <si>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</si>
  <si>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</si>
  <si>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</si>
  <si>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</si>
  <si>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</si>
  <si>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</si>
  <si>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</si>
  <si>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</si>
  <si>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</si>
  <si>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</si>
  <si>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</si>
  <si>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</si>
  <si>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</si>
  <si>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</si>
  <si>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</si>
  <si>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</si>
  <si>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</si>
  <si>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</si>
  <si>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</si>
  <si>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</si>
  <si>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</si>
  <si>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</si>
  <si>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</si>
  <si>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</si>
  <si>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</si>
  <si>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</si>
  <si>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</si>
  <si>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</si>
  <si>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</si>
  <si>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</si>
  <si>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</si>
  <si>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</si>
  <si>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</si>
  <si>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</si>
  <si>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</si>
  <si>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</si>
  <si>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</si>
  <si>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</si>
  <si>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</si>
  <si>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</si>
  <si>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</si>
  <si>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</si>
  <si>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</si>
  <si>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</si>
  <si>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</si>
  <si>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</si>
  <si>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</si>
  <si>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</si>
  <si>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</si>
  <si>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</si>
  <si>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</si>
  <si>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</si>
  <si>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</si>
  <si>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</si>
  <si>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</si>
  <si>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</si>
  <si>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</si>
  <si>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</si>
  <si>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</si>
  <si>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</si>
  <si>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</si>
  <si>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</si>
  <si>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</si>
  <si>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</si>
  <si>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</si>
  <si>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</si>
  <si>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</si>
  <si>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</si>
  <si>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</si>
  <si>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</si>
  <si>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</si>
  <si>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</si>
  <si>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</si>
  <si>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</si>
  <si>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</si>
  <si>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</si>
  <si>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</si>
  <si>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</si>
  <si>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</si>
  <si>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</si>
  <si>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</si>
  <si>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</si>
  <si>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</si>
  <si>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</si>
  <si>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</si>
  <si>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</si>
  <si>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</si>
  <si>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</si>
  <si>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</si>
  <si>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</si>
  <si>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</si>
  <si>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</si>
  <si>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</si>
  <si>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</si>
  <si>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</si>
  <si>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</si>
  <si>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</si>
  <si>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</si>
  <si>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</si>
  <si>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</si>
  <si>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</si>
  <si>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</si>
  <si>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</si>
  <si>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</si>
  <si>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</si>
  <si>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</si>
  <si>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</si>
  <si>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</si>
  <si>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</si>
  <si>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</si>
  <si>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</si>
  <si>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</si>
  <si>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</si>
  <si>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</si>
  <si>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</si>
  <si>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</si>
  <si>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</si>
  <si>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</si>
  <si>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</si>
  <si>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</si>
  <si>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</si>
  <si>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</si>
  <si>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</si>
  <si>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</si>
  <si>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</si>
  <si>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</si>
  <si>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</si>
  <si>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</si>
  <si>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</si>
  <si>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</si>
  <si>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</si>
  <si>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</si>
  <si>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</si>
  <si>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</si>
  <si>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</si>
  <si>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</si>
  <si>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</si>
  <si>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</si>
  <si>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</si>
  <si>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</si>
  <si>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</si>
  <si>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</si>
  <si>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</si>
  <si>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</si>
  <si>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</si>
  <si>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</si>
  <si>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</si>
  <si>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</si>
  <si>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</si>
  <si>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</si>
  <si>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</si>
  <si>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</si>
  <si>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</si>
  <si>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</si>
  <si>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</si>
  <si>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</si>
  <si>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</si>
  <si>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</si>
  <si>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</si>
  <si>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</si>
  <si>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</si>
  <si>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</si>
  <si>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</si>
  <si>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</si>
  <si>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</si>
  <si>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</si>
  <si>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</si>
  <si>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</si>
  <si>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</si>
  <si>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</si>
  <si>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</si>
  <si>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</si>
  <si>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</si>
  <si>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</si>
  <si>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</si>
  <si>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</si>
  <si>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</si>
  <si>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</si>
  <si>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</si>
  <si>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</si>
  <si>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</si>
  <si>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</si>
  <si>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</si>
  <si>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</si>
  <si>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</si>
  <si>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</si>
  <si>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</si>
  <si>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</si>
  <si>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</si>
  <si>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</si>
  <si>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</si>
  <si>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</si>
  <si>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</si>
  <si>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</si>
  <si>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</si>
  <si>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</si>
  <si>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</si>
  <si>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</si>
  <si>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</si>
  <si>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</si>
  <si>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</si>
  <si>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</si>
  <si>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</si>
  <si>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</si>
  <si>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</si>
  <si>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</si>
  <si>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</si>
  <si>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</si>
  <si>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</si>
  <si>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</si>
  <si>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</si>
  <si>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</si>
  <si>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</si>
  <si>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</si>
  <si>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</si>
  <si>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</si>
  <si>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</si>
  <si>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</si>
  <si>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</si>
  <si>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</si>
  <si>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</si>
  <si>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</si>
  <si>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</si>
  <si>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</si>
  <si>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</si>
  <si>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</si>
  <si>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</si>
  <si>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</si>
  <si>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</si>
  <si>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</si>
  <si>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</si>
  <si>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</si>
  <si>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</si>
  <si>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</si>
  <si>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</si>
  <si>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</si>
  <si>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</si>
  <si>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</si>
  <si>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</si>
  <si>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</si>
  <si>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</si>
  <si>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</si>
  <si>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</si>
  <si>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</si>
  <si>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</si>
  <si>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</si>
  <si>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</si>
  <si>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</si>
  <si>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</si>
  <si>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</si>
  <si>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</si>
  <si>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</si>
  <si>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</si>
  <si>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</si>
  <si>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</si>
  <si>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</si>
  <si>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</si>
  <si>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</si>
  <si>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</si>
  <si>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</si>
  <si>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</si>
  <si>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</si>
  <si>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</si>
  <si>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</si>
  <si>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</si>
  <si>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</si>
  <si>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</si>
  <si>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</si>
  <si>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</si>
  <si>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</si>
  <si>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</si>
  <si>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</si>
  <si>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</si>
  <si>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</si>
  <si>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</si>
  <si>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</si>
  <si>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</si>
  <si>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</si>
  <si>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</si>
  <si>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</si>
  <si>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</si>
  <si>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</si>
  <si>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</si>
  <si>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</si>
  <si>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</si>
  <si>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</si>
  <si>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</si>
  <si>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</si>
  <si>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</si>
  <si>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</si>
  <si>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</si>
  <si>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</si>
  <si>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</si>
  <si>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</si>
  <si>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</si>
  <si>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</si>
  <si>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</si>
  <si>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</si>
  <si>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</si>
  <si>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</si>
  <si>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</si>
  <si>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</si>
  <si>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</si>
  <si>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</si>
  <si>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</si>
  <si>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</si>
  <si>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</si>
  <si>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</si>
  <si>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</si>
  <si>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</si>
  <si>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</si>
  <si>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</si>
  <si>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</si>
  <si>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</si>
  <si>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</si>
  <si>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</si>
  <si>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</si>
  <si>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</si>
  <si>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</si>
  <si>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</si>
  <si>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</si>
  <si>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</si>
  <si>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</si>
  <si>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</si>
  <si>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</si>
  <si>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</si>
  <si>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</si>
  <si>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</si>
  <si>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</si>
  <si>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</si>
  <si>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</si>
  <si>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</si>
  <si>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</si>
  <si>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</si>
  <si>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</si>
  <si>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</si>
  <si>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</si>
  <si>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</si>
  <si>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</si>
  <si>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</si>
  <si>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</si>
  <si>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</si>
  <si>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</si>
  <si>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</si>
  <si>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</si>
  <si>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</si>
  <si>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</si>
  <si>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</si>
  <si>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</si>
  <si>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</si>
  <si>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</si>
  <si>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</si>
  <si>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</si>
  <si>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</si>
  <si>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</si>
  <si>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</si>
  <si>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</si>
  <si>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</si>
  <si>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</si>
  <si>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</si>
  <si>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</si>
  <si>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</si>
  <si>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</si>
  <si>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</si>
  <si>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</si>
  <si>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</si>
  <si>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</si>
  <si>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</si>
  <si>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</si>
  <si>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</si>
  <si>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</si>
  <si>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</si>
  <si>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</si>
  <si>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</si>
  <si>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</si>
  <si>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</si>
  <si>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</si>
  <si>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</si>
  <si>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</si>
  <si>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</si>
  <si>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</si>
  <si>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</si>
  <si>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</si>
  <si>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</si>
  <si>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</si>
  <si>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</si>
  <si>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</si>
  <si>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</si>
  <si>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</si>
  <si>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</si>
  <si>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</si>
  <si>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</si>
  <si>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</si>
  <si>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</si>
  <si>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</si>
  <si>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</si>
  <si>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</si>
  <si>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</si>
  <si>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</si>
  <si>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</si>
  <si>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</si>
  <si>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</si>
  <si>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</si>
  <si>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</si>
  <si>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</si>
  <si>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</si>
  <si>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</si>
  <si>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</si>
  <si>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</si>
  <si>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</si>
  <si>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</si>
  <si>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</si>
  <si>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</si>
  <si>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</si>
  <si>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</si>
  <si>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</si>
  <si>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</si>
  <si>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</si>
  <si>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</si>
  <si>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</si>
  <si>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</si>
  <si>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</si>
  <si>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</si>
  <si>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</si>
  <si>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</si>
  <si>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</si>
  <si>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</si>
  <si>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</si>
  <si>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</si>
  <si>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</si>
  <si>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</si>
  <si>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</si>
  <si>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</si>
  <si>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</si>
  <si>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</si>
  <si>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</si>
  <si>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</si>
  <si>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</si>
  <si>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</si>
  <si>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</si>
  <si>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</si>
  <si>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</si>
  <si>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</si>
  <si>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</si>
  <si>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</si>
  <si>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</si>
  <si>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</si>
  <si>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</si>
  <si>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</si>
  <si>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</si>
  <si>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</si>
  <si>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</si>
  <si>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</si>
  <si>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</si>
  <si>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</si>
  <si>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</si>
  <si>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</si>
  <si>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</si>
  <si>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</si>
  <si>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</si>
  <si>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</si>
  <si>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</si>
  <si>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</si>
  <si>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</si>
  <si>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</si>
  <si>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</si>
  <si>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</si>
  <si>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</si>
  <si>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</si>
  <si>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</si>
  <si>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</si>
  <si>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</si>
  <si>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</si>
  <si>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</si>
  <si>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</si>
  <si>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</si>
  <si>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</si>
  <si>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</si>
  <si>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</si>
  <si>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</si>
  <si>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</si>
  <si>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</si>
  <si>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</si>
  <si>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</si>
  <si>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</si>
  <si>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</si>
  <si>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</si>
  <si>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</si>
  <si>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</si>
  <si>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</si>
  <si>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</si>
  <si>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</si>
  <si>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</si>
  <si>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</si>
  <si>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</si>
  <si>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</si>
  <si>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</si>
  <si>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</si>
  <si>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</si>
  <si>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</si>
  <si>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</si>
  <si>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</si>
  <si>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</si>
  <si>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</si>
  <si>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</si>
  <si>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</si>
  <si>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</si>
  <si>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</si>
  <si>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</si>
  <si>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</si>
  <si>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</si>
  <si>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</si>
  <si>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</si>
  <si>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</si>
  <si>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</si>
  <si>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</si>
  <si>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</si>
  <si>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</si>
  <si>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</si>
  <si>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</si>
  <si>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</si>
  <si>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</si>
  <si>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</si>
  <si>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</si>
  <si>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</si>
  <si>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</si>
  <si>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</si>
  <si>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</si>
  <si>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</si>
  <si>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</si>
  <si>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</si>
  <si>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</si>
  <si>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</si>
  <si>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</si>
  <si>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</si>
  <si>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</si>
  <si>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</si>
  <si>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</si>
  <si>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</si>
  <si>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</si>
  <si>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</si>
  <si>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</si>
  <si>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</si>
  <si>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</si>
  <si>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</si>
  <si>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</si>
  <si>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</si>
  <si>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</si>
  <si>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</si>
  <si>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</si>
  <si>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</si>
  <si>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</si>
  <si>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</si>
  <si>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</si>
  <si>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</si>
  <si>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</si>
  <si>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</si>
  <si>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</si>
  <si>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</si>
  <si>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</si>
  <si>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</si>
  <si>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</si>
  <si>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</si>
  <si>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</si>
  <si>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</si>
  <si>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</si>
  <si>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</si>
  <si>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</si>
  <si>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</si>
  <si>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</si>
  <si>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</si>
  <si>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</si>
  <si>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</si>
  <si>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</si>
  <si>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</si>
  <si>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</si>
  <si>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</si>
  <si>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</si>
  <si>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</si>
  <si>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</si>
  <si>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</si>
  <si>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</si>
  <si>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</si>
  <si>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</si>
  <si>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</si>
  <si>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</si>
  <si>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</si>
  <si>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</si>
  <si>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</si>
  <si>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</si>
  <si>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</si>
  <si>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</si>
  <si>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</si>
  <si>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</si>
  <si>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</si>
  <si>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</si>
  <si>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</si>
  <si>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</si>
  <si>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</si>
  <si>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</si>
  <si>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</si>
  <si>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</si>
  <si>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</si>
  <si>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</si>
  <si>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</si>
  <si>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</si>
  <si>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</si>
  <si>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</si>
  <si>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</si>
  <si>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</si>
  <si>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</si>
  <si>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</si>
  <si>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</si>
  <si>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</si>
  <si>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</si>
  <si>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</si>
  <si>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</si>
  <si>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</si>
  <si>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</si>
  <si>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</si>
  <si>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</si>
  <si>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</si>
  <si>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</si>
  <si>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</si>
  <si>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</si>
  <si>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</si>
  <si>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</si>
  <si>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</si>
  <si>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</si>
  <si>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</si>
  <si>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</si>
  <si>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</si>
  <si>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</si>
  <si>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</si>
  <si>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</si>
  <si>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</si>
  <si>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</si>
  <si>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</si>
  <si>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</si>
  <si>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</si>
  <si>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</si>
  <si>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</si>
  <si>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</si>
  <si>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</si>
  <si>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</si>
  <si>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</si>
  <si>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</si>
  <si>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</si>
  <si>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</si>
  <si>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</si>
  <si>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</si>
  <si>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</si>
  <si>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</si>
  <si>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</si>
  <si>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</si>
  <si>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</si>
  <si>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</si>
  <si>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</si>
  <si>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</si>
  <si>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</si>
  <si>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</si>
  <si>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</si>
  <si>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</si>
  <si>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</si>
  <si>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</si>
  <si>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</si>
  <si>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</si>
  <si>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</si>
  <si>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</si>
  <si>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</si>
  <si>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</si>
  <si>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</si>
  <si>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</si>
  <si>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</si>
  <si>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</si>
  <si>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</si>
  <si>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</si>
  <si>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</si>
  <si>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</si>
  <si>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</si>
  <si>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</si>
  <si>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</si>
  <si>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</si>
  <si>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</si>
  <si>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</si>
  <si>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</si>
  <si>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</si>
  <si>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</si>
  <si>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</si>
  <si>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</si>
  <si>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</si>
  <si>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</si>
  <si>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</si>
  <si>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</si>
  <si>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</si>
  <si>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</si>
  <si>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</si>
  <si>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</si>
  <si>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</si>
  <si>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</si>
  <si>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</si>
  <si>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</si>
  <si>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</si>
  <si>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</si>
  <si>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</si>
  <si>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</si>
  <si>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</si>
  <si>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</si>
  <si>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</si>
  <si>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</si>
  <si>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</si>
  <si>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</si>
  <si>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</si>
  <si>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</si>
  <si>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</si>
  <si>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</si>
  <si>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</si>
  <si>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</si>
  <si>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</si>
  <si>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</si>
  <si>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</si>
  <si>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</si>
  <si>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</si>
  <si>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</si>
  <si>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</si>
  <si>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</si>
  <si>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</si>
  <si>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</si>
  <si>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</si>
  <si>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</si>
  <si>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</si>
  <si>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</si>
  <si>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</si>
  <si>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</si>
  <si>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</si>
  <si>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</si>
  <si>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</si>
  <si>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</si>
  <si>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</si>
  <si>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</si>
  <si>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</si>
  <si>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</si>
  <si>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</si>
  <si>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</si>
  <si>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</si>
  <si>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</si>
  <si>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</si>
  <si>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</si>
  <si>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</si>
  <si>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</si>
  <si>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</si>
  <si>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</si>
  <si>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</si>
  <si>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</si>
  <si>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</si>
  <si>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</si>
  <si>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</si>
  <si>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</si>
  <si>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</si>
  <si>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</si>
  <si>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</si>
  <si>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</si>
  <si>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</si>
  <si>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</si>
  <si>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</si>
  <si>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</si>
  <si>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</si>
  <si>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</si>
  <si>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</si>
  <si>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</si>
  <si>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</si>
  <si>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</si>
  <si>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</si>
  <si>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</si>
  <si>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</si>
  <si>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</si>
  <si>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</si>
  <si>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</si>
  <si>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</si>
  <si>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</si>
  <si>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</si>
  <si>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</si>
  <si>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</si>
  <si>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</si>
  <si>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</si>
  <si>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</si>
  <si>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</si>
  <si>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</si>
  <si>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</si>
  <si>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</si>
  <si>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</si>
  <si>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</si>
  <si>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</si>
  <si>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</si>
  <si>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</si>
  <si>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</si>
  <si>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</si>
  <si>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</si>
  <si>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</si>
  <si>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</si>
  <si>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</si>
  <si>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</si>
  <si>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</si>
  <si>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</si>
  <si>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</si>
  <si>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</si>
  <si>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</si>
  <si>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</si>
  <si>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</si>
  <si>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</si>
  <si>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</si>
  <si>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</si>
  <si>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</si>
  <si>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</si>
  <si>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</si>
  <si>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</si>
  <si>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</si>
  <si>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</si>
  <si>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</si>
  <si>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</si>
  <si>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</si>
  <si>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</si>
  <si>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</si>
  <si>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</si>
  <si>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</si>
  <si>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</si>
  <si>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</si>
  <si>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</si>
  <si>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</si>
  <si>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</si>
  <si>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</si>
  <si>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</si>
  <si>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</si>
  <si>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</si>
  <si>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</si>
  <si>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</si>
  <si>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</si>
  <si>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</si>
  <si>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</si>
  <si>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</si>
  <si>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</si>
  <si>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</si>
  <si>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</si>
  <si>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</si>
  <si>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</si>
  <si>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</si>
  <si>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</si>
  <si>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</si>
  <si>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</si>
  <si>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</si>
  <si>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</si>
  <si>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</si>
  <si>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</si>
  <si>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</si>
  <si>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</si>
  <si>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</si>
  <si>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</si>
  <si>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</si>
  <si>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</si>
  <si>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</si>
  <si>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</si>
  <si>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</si>
  <si>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</si>
  <si>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</si>
  <si>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</si>
  <si>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</si>
  <si>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</si>
  <si>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</si>
  <si>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</si>
  <si>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</si>
  <si>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</si>
  <si>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</si>
  <si>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</si>
  <si>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</si>
  <si>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</si>
  <si>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</si>
  <si>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</si>
  <si>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</si>
  <si>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</si>
  <si>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</si>
  <si>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</si>
  <si>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</si>
  <si>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</si>
  <si>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</si>
  <si>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</si>
  <si>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</si>
  <si>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</si>
  <si>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</si>
  <si>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</si>
  <si>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</si>
  <si>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</si>
  <si>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</si>
  <si>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</si>
  <si>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</si>
  <si>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</si>
  <si>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</si>
  <si>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</si>
  <si>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</si>
  <si>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</si>
  <si>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</si>
  <si>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</si>
  <si>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</si>
  <si>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</si>
  <si>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</si>
  <si>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</si>
  <si>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</si>
  <si>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</si>
  <si>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</si>
  <si>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</si>
  <si>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</si>
  <si>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</si>
  <si>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</si>
  <si>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</si>
  <si>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</si>
  <si>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</si>
  <si>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</si>
  <si>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</si>
  <si>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</si>
  <si>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</si>
  <si>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</si>
  <si>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</si>
  <si>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</si>
  <si>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</si>
  <si>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</si>
  <si>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</si>
  <si>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</si>
  <si>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</si>
  <si>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</si>
  <si>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</si>
  <si>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</si>
  <si>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</si>
  <si>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</si>
  <si>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</si>
  <si>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</si>
  <si>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</si>
  <si>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</si>
  <si>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</si>
  <si>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</si>
  <si>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</si>
  <si>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</si>
  <si>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</si>
  <si>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</si>
  <si>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</si>
  <si>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</si>
  <si>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</si>
  <si>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</si>
  <si>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</si>
  <si>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</si>
  <si>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</si>
  <si>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</si>
  <si>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</si>
  <si>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</si>
  <si>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</si>
  <si>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</si>
  <si>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</si>
  <si>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</si>
  <si>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</si>
  <si>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</si>
  <si>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</si>
  <si>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</si>
  <si>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</si>
  <si>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</si>
  <si>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</si>
  <si>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</si>
  <si>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</si>
  <si>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</si>
  <si>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</si>
  <si>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</si>
  <si>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</si>
  <si>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</si>
  <si>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</si>
  <si>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</si>
  <si>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</si>
  <si>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</si>
  <si>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</si>
  <si>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</si>
  <si>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</si>
  <si>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</si>
  <si>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</si>
  <si>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</si>
  <si>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</si>
  <si>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</si>
  <si>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</si>
  <si>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</si>
  <si>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</si>
  <si>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</si>
  <si>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</si>
  <si>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</si>
  <si>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</si>
  <si>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</si>
  <si>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</si>
  <si>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</si>
  <si>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</si>
  <si>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</si>
  <si>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</si>
  <si>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</si>
  <si>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</si>
  <si>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</si>
  <si>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</si>
  <si>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</si>
  <si>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</si>
  <si>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</si>
  <si>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</si>
  <si>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</si>
  <si>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</si>
  <si>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</si>
  <si>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</si>
  <si>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</si>
  <si>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</si>
  <si>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</si>
  <si>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</si>
  <si>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</si>
  <si>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</si>
  <si>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</si>
  <si>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</si>
  <si>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</si>
  <si>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</si>
  <si>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</si>
  <si>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</si>
  <si>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</si>
  <si>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</si>
  <si>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</si>
  <si>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</si>
  <si>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</si>
  <si>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</si>
  <si>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</si>
  <si>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</si>
  <si>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</si>
  <si>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</si>
  <si>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</si>
  <si>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</si>
  <si>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</si>
  <si>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</si>
  <si>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</si>
  <si>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</si>
  <si>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</si>
  <si>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</si>
  <si>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</si>
  <si>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</si>
  <si>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</si>
  <si>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</si>
  <si>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</si>
  <si>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</si>
  <si>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</si>
  <si>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</si>
  <si>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</si>
  <si>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</si>
  <si>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</si>
  <si>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</si>
  <si>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</si>
  <si>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</si>
  <si>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</si>
  <si>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</si>
  <si>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</si>
  <si>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</si>
  <si>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</si>
  <si>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</si>
  <si>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</si>
  <si>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</si>
  <si>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</si>
  <si>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</si>
  <si>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</si>
  <si>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</si>
  <si>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</si>
  <si>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</si>
  <si>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</si>
  <si>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</si>
  <si>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</si>
  <si>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</si>
  <si>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</si>
  <si>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</si>
  <si>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</si>
  <si>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</si>
  <si>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</si>
  <si>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</si>
  <si>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</si>
  <si>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</si>
  <si>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</si>
  <si>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</si>
  <si>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</si>
  <si>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</si>
  <si>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</si>
  <si>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</si>
  <si>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</si>
  <si>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</si>
  <si>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</si>
  <si>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</si>
  <si>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</si>
  <si>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</si>
  <si>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</si>
  <si>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</si>
  <si>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</si>
  <si>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</si>
  <si>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</si>
  <si>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</si>
  <si>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</si>
  <si>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</si>
  <si>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</si>
  <si>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</si>
  <si>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</si>
  <si>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</si>
  <si>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</si>
  <si>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</si>
  <si>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</si>
  <si>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</si>
  <si>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</si>
  <si>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</si>
  <si>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</si>
  <si>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</si>
  <si>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</si>
  <si>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</si>
  <si>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</si>
  <si>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</si>
  <si>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</si>
  <si>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</si>
  <si>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</si>
  <si>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</si>
  <si>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</si>
  <si>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</si>
  <si>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</si>
  <si>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</si>
  <si>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</si>
  <si>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</si>
  <si>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</si>
  <si>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</si>
  <si>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</si>
  <si>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</si>
  <si>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</si>
  <si>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</si>
  <si>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</si>
  <si>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</si>
  <si>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</si>
  <si>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</si>
  <si>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</si>
  <si>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</si>
  <si>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</si>
  <si>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</si>
  <si>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</si>
  <si>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</si>
  <si>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</si>
  <si>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</si>
  <si>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</si>
  <si>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</si>
  <si>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</si>
  <si>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</si>
  <si>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</si>
  <si>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</si>
  <si>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</si>
  <si>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</si>
  <si>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</si>
  <si>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</si>
  <si>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</si>
  <si>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</si>
  <si>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</si>
  <si>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</si>
  <si>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</si>
  <si>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</si>
  <si>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</si>
  <si>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</si>
  <si>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</si>
  <si>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</si>
  <si>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</si>
  <si>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</si>
  <si>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</si>
  <si>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</si>
  <si>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</si>
  <si>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</si>
  <si>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</si>
  <si>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</si>
  <si>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</si>
  <si>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</si>
  <si>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</si>
  <si>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</si>
  <si>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</si>
  <si>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</si>
  <si>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</si>
  <si>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</si>
  <si>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</si>
  <si>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</si>
  <si>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</si>
  <si>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</si>
  <si>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</si>
  <si>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</si>
  <si>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</si>
  <si>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</si>
  <si>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</si>
  <si>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</si>
  <si>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</si>
  <si>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</si>
  <si>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</si>
  <si>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</si>
  <si>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</si>
  <si>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</si>
  <si>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</si>
  <si>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</si>
  <si>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</si>
  <si>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</si>
  <si>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</si>
  <si>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</si>
  <si>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</si>
  <si>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</si>
  <si>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</si>
  <si>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</si>
  <si>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</si>
  <si>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</si>
  <si>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</si>
  <si>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</si>
  <si>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</si>
  <si>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</si>
  <si>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</si>
  <si>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</si>
  <si>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</si>
  <si>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</si>
  <si>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</si>
  <si>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</si>
  <si>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</si>
  <si>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</si>
  <si>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</si>
  <si>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</si>
  <si>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</si>
  <si>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</si>
  <si>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</si>
  <si>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</si>
  <si>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</si>
  <si>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</si>
  <si>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</si>
  <si>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</si>
  <si>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</si>
  <si>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</si>
  <si>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</si>
  <si>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</si>
  <si>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</si>
  <si>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</si>
  <si>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2021-11-50000022</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</si>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</sst>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2653</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3"/>
    </row>
    <row r="4" spans="1:20" ht="24.75" customHeight="1" thickBot="1" x14ac:dyDescent="0.3">
      <c r="A4" s="10"/>
      <c r="B4" s="12"/>
      <c r="C4" s="227"/>
      <c r="D4" s="228"/>
      <c r="E4" s="228"/>
      <c r="F4" s="228"/>
      <c r="G4" s="228"/>
      <c r="H4" s="228"/>
      <c r="I4" s="228"/>
      <c r="J4" s="228"/>
      <c r="K4" s="228"/>
      <c r="L4" s="254" t="s">
        <v>0</v>
      </c>
      <c r="M4" s="254"/>
      <c r="N4" s="254"/>
      <c r="O4" s="25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5" t="str">
        <f>HYPERLINK("#MI_Oferente_Singular!A114","CAPACIDAD RESIDUAL")</f>
        <v>CAPACIDAD RESIDUAL</v>
      </c>
      <c r="F8" s="246"/>
      <c r="G8" s="247"/>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5" t="str">
        <f>HYPERLINK("#MI_Oferente_Singular!A162","TALENTO HUMANO")</f>
        <v>TALENTO HUMANO</v>
      </c>
      <c r="F9" s="246"/>
      <c r="G9" s="247"/>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5" t="str">
        <f>HYPERLINK("#MI_Oferente_Singular!F162","INFRAESTRUCTURA")</f>
        <v>INFRAESTRUCTURA</v>
      </c>
      <c r="F10" s="246"/>
      <c r="G10" s="247"/>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29" t="s">
        <v>8</v>
      </c>
      <c r="M15" s="22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248"/>
      <c r="I20" s="146" t="s">
        <v>1156</v>
      </c>
      <c r="J20" s="147" t="s">
        <v>198</v>
      </c>
      <c r="K20" s="148">
        <v>915395072</v>
      </c>
      <c r="L20" s="149"/>
      <c r="M20" s="149">
        <v>44561</v>
      </c>
      <c r="N20" s="133">
        <f>+(M20-L20)/30</f>
        <v>1485.3666666666666</v>
      </c>
      <c r="O20" s="136"/>
      <c r="U20" s="132"/>
      <c r="V20" s="105">
        <f ca="1">NOW()</f>
        <v>44193.96117303241</v>
      </c>
      <c r="W20" s="105">
        <f ca="1">NOW()</f>
        <v>44193.96117303241</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FUNDACION CELESTIN FREINET</v>
      </c>
      <c r="C38" s="243"/>
      <c r="D38" s="243"/>
      <c r="E38" s="243"/>
      <c r="F38" s="243"/>
      <c r="G38" s="5"/>
      <c r="H38" s="130"/>
      <c r="I38" s="252" t="s">
        <v>7</v>
      </c>
      <c r="J38" s="252"/>
      <c r="K38" s="252"/>
      <c r="L38" s="252"/>
      <c r="M38" s="252"/>
      <c r="N38" s="252"/>
      <c r="O38" s="131"/>
    </row>
    <row r="39" spans="1:16" ht="42.95" customHeight="1" thickBot="1" x14ac:dyDescent="0.3">
      <c r="A39" s="10"/>
      <c r="B39" s="11"/>
      <c r="C39" s="11"/>
      <c r="D39" s="11"/>
      <c r="E39" s="11"/>
      <c r="F39" s="11"/>
      <c r="G39" s="11"/>
      <c r="H39" s="10"/>
      <c r="I39" s="238" t="s">
        <v>2694</v>
      </c>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2654</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2655</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20" t="s">
        <v>1156</v>
      </c>
      <c r="J114" s="120" t="s">
        <v>198</v>
      </c>
      <c r="K114" s="122">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63" t="s">
        <v>1156</v>
      </c>
      <c r="J115" s="63"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63" t="s">
        <v>1156</v>
      </c>
      <c r="J116" s="63"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2659</v>
      </c>
      <c r="B163" s="213"/>
      <c r="C163" s="213"/>
      <c r="D163" s="213"/>
      <c r="E163" s="214"/>
      <c r="F163" s="215" t="s">
        <v>2660</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2657</v>
      </c>
      <c r="C168" s="239"/>
      <c r="D168" s="239"/>
      <c r="E168" s="8"/>
      <c r="F168" s="5"/>
      <c r="H168" s="81" t="s">
        <v>2656</v>
      </c>
      <c r="I168" s="220"/>
      <c r="J168" s="221"/>
      <c r="K168" s="221"/>
      <c r="L168" s="221"/>
      <c r="M168" s="221"/>
      <c r="N168" s="221"/>
      <c r="O168" s="22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2667</v>
      </c>
      <c r="B172" s="210"/>
      <c r="C172" s="210"/>
      <c r="D172" s="210"/>
      <c r="E172" s="210"/>
      <c r="F172" s="210"/>
      <c r="G172" s="210"/>
      <c r="H172" s="210"/>
      <c r="I172" s="210"/>
      <c r="J172" s="210"/>
      <c r="K172" s="210"/>
      <c r="L172" s="210"/>
      <c r="M172" s="210"/>
      <c r="N172" s="210"/>
      <c r="O172" s="211"/>
      <c r="P172" s="76"/>
    </row>
    <row r="173" spans="1:28" ht="15" customHeight="1" x14ac:dyDescent="0.25">
      <c r="A173" s="203" t="s">
        <v>2673</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2668</v>
      </c>
      <c r="C176" s="230"/>
      <c r="D176" s="230"/>
      <c r="E176" s="230"/>
      <c r="F176" s="230"/>
      <c r="G176" s="230"/>
      <c r="H176" s="20"/>
      <c r="I176" s="183" t="s">
        <v>2674</v>
      </c>
      <c r="J176" s="184"/>
      <c r="K176" s="184"/>
      <c r="L176" s="184"/>
      <c r="M176" s="18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2671</v>
      </c>
      <c r="O177" s="8"/>
      <c r="Q177" s="19"/>
      <c r="R177" s="19"/>
      <c r="S177" s="19"/>
      <c r="T177" s="19"/>
      <c r="U177" s="19"/>
      <c r="V177" s="19"/>
      <c r="W177" s="19"/>
      <c r="X177" s="19"/>
      <c r="Y177" s="19"/>
      <c r="Z177" s="19"/>
      <c r="AA177" s="19"/>
      <c r="AB177" s="19"/>
    </row>
    <row r="178" spans="1:28" ht="23.25" x14ac:dyDescent="0.25">
      <c r="A178" s="9"/>
      <c r="B178" s="234"/>
      <c r="C178" s="235"/>
      <c r="D178" s="236"/>
      <c r="E178" s="164"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1"/>
      <c r="Z178" s="162" t="str">
        <f>IF(Y178&gt;0,SUM(E180+Y178),"")</f>
        <v/>
      </c>
      <c r="AA178" s="19"/>
      <c r="AB178" s="19"/>
    </row>
    <row r="179" spans="1:28" ht="23.25" x14ac:dyDescent="0.25">
      <c r="A179" s="9"/>
      <c r="B179" s="196" t="s">
        <v>2668</v>
      </c>
      <c r="C179" s="196"/>
      <c r="D179" s="196"/>
      <c r="E179" s="168">
        <v>0.02</v>
      </c>
      <c r="F179" s="167"/>
      <c r="G179" s="162" t="str">
        <f>IF(F179&gt;0,SUM(E179+F179),"")</f>
        <v/>
      </c>
      <c r="H179" s="5"/>
      <c r="I179" s="196" t="s">
        <v>2670</v>
      </c>
      <c r="J179" s="196"/>
      <c r="K179" s="196"/>
      <c r="L179" s="196"/>
      <c r="M179" s="169"/>
      <c r="O179" s="8"/>
      <c r="Q179" s="19"/>
      <c r="R179" s="156" t="str">
        <f>IF(M179&gt;0,SUM(L179+M179),"")</f>
        <v/>
      </c>
      <c r="T179" s="19"/>
      <c r="U179" s="242" t="s">
        <v>1166</v>
      </c>
      <c r="V179" s="242"/>
      <c r="W179" s="242"/>
      <c r="X179" s="24">
        <v>0.02</v>
      </c>
      <c r="Y179" s="161"/>
      <c r="Z179" s="162" t="str">
        <f>IF(Y179&gt;0,SUM(E181+Y179),"")</f>
        <v/>
      </c>
      <c r="AA179" s="19"/>
      <c r="AB179" s="19"/>
    </row>
    <row r="180" spans="1:28" ht="23.25" hidden="1" x14ac:dyDescent="0.25">
      <c r="A180" s="9"/>
      <c r="B180" s="182"/>
      <c r="C180" s="182"/>
      <c r="D180" s="182"/>
      <c r="E180" s="166"/>
      <c r="H180" s="5"/>
      <c r="I180" s="182"/>
      <c r="J180" s="182"/>
      <c r="K180" s="182"/>
      <c r="L180" s="182"/>
      <c r="M180" s="5"/>
      <c r="O180" s="8"/>
      <c r="Q180" s="19"/>
      <c r="R180" s="156" t="str">
        <f>IF(S180&gt;0,SUM(L180+S180),"")</f>
        <v/>
      </c>
      <c r="S180" s="161"/>
      <c r="T180" s="19"/>
      <c r="U180" s="242" t="s">
        <v>1167</v>
      </c>
      <c r="V180" s="242"/>
      <c r="W180" s="242"/>
      <c r="X180" s="24">
        <v>0.03</v>
      </c>
      <c r="Y180" s="161"/>
      <c r="Z180" s="162" t="str">
        <f>IF(Y180&gt;0,SUM(E182+Y180),"")</f>
        <v/>
      </c>
      <c r="AA180" s="19"/>
      <c r="AB180" s="19"/>
    </row>
    <row r="181" spans="1:28" ht="23.25" hidden="1" x14ac:dyDescent="0.25">
      <c r="A181" s="9"/>
      <c r="B181" s="182"/>
      <c r="C181" s="182"/>
      <c r="D181" s="182"/>
      <c r="E181" s="166"/>
      <c r="H181" s="5"/>
      <c r="I181" s="182"/>
      <c r="J181" s="182"/>
      <c r="K181" s="182"/>
      <c r="L181" s="182"/>
      <c r="M181" s="5"/>
      <c r="O181" s="8"/>
      <c r="Q181" s="19"/>
      <c r="R181" s="156" t="str">
        <f>IF(S181&gt;0,SUM(L181+S181),"")</f>
        <v/>
      </c>
      <c r="S181" s="161"/>
      <c r="T181" s="19"/>
      <c r="U181" s="19"/>
      <c r="V181" s="19"/>
      <c r="W181" s="19"/>
      <c r="X181" s="19"/>
      <c r="Y181" s="19"/>
      <c r="Z181" s="19"/>
      <c r="AA181" s="19"/>
      <c r="AB181" s="19"/>
    </row>
    <row r="182" spans="1:28" ht="23.25" hidden="1" x14ac:dyDescent="0.25">
      <c r="A182" s="9"/>
      <c r="B182" s="182"/>
      <c r="C182" s="182"/>
      <c r="D182" s="182"/>
      <c r="E182" s="166"/>
      <c r="H182" s="5"/>
      <c r="I182" s="182"/>
      <c r="J182" s="182"/>
      <c r="K182" s="182"/>
      <c r="L182" s="182"/>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41" t="s">
        <v>2628</v>
      </c>
      <c r="L185" s="241"/>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00" t="s">
        <v>2636</v>
      </c>
      <c r="C192" s="200"/>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40" t="s">
        <v>2658</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purl.org/dc/dcmitype/"/>
    <ds:schemaRef ds:uri="a65d333d-5b59-4810-bc94-b80d9325abbc"/>
    <ds:schemaRef ds:uri="http://schemas.microsoft.com/office/2006/metadata/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2020-12-28T23:20:59Z</cp:lastPrinted>
  <dcterms:created xsi:type="dcterms:W3CDTF">2020-10-14T21:57:42Z</dcterms:created>
  <dcterms:modified xsi:type="dcterms:W3CDTF">2020-12-29T04:04:07Z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