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x\compartida modalidad\LICITACION 2021\Primera infancia\2021-18-10000557\"/>
    </mc:Choice>
  </mc:AlternateContent>
  <xr:revisionPtr revIDLastSave="0" documentId="13_ncr:1_{9873CC9F-28E5-4B01-A559-7CD2793F3C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<sst xmlns="http://schemas.openxmlformats.org/spreadsheetml/2006/main" count="3158" uniqueCount="2715">
  <si>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</si>
  <si>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</si>
  <si>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</si>
  <si>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</si>
  <si>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</si>
  <si>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</si>
  <si>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</si>
  <si>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</si>
  <si>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</si>
  <si>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</si>
  <si>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</si>
  <si>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</si>
  <si>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</si>
  <si>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</si>
  <si>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</si>
  <si>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</si>
  <si>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</si>
  <si>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</si>
  <si>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</si>
  <si>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</si>
  <si>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</si>
  <si>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</si>
  <si>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</si>
  <si>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</si>
  <si>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</si>
  <si>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</si>
  <si>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</si>
  <si>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</si>
  <si>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</si>
  <si>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</si>
  <si>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</si>
  <si>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</si>
  <si>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</si>
  <si>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</si>
  <si>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</si>
  <si>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</si>
  <si>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</si>
  <si>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</si>
  <si>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</si>
  <si>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</si>
  <si>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</si>
  <si>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</si>
  <si>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</si>
  <si>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</si>
  <si>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</si>
  <si>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</si>
  <si>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</si>
  <si>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</si>
  <si>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</si>
  <si>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</si>
  <si>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</si>
  <si>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</si>
  <si>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</si>
  <si>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</si>
  <si>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</si>
  <si>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</si>
  <si>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</si>
  <si>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</si>
  <si>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</si>
  <si>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</si>
  <si>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</si>
  <si>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</si>
  <si>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</si>
  <si>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</si>
  <si>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</si>
  <si>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</si>
  <si>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</si>
  <si>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</si>
  <si>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</si>
  <si>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</si>
  <si>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</si>
  <si>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</si>
  <si>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</si>
  <si>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</si>
  <si>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</si>
  <si>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</si>
  <si>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</si>
  <si>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</si>
  <si>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</si>
  <si>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</si>
  <si>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</si>
  <si>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</si>
  <si>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</si>
  <si>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</si>
  <si>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</si>
  <si>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</si>
  <si>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</si>
  <si>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</si>
  <si>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</si>
  <si>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</si>
  <si>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</si>
  <si>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</si>
  <si>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</si>
  <si>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</si>
  <si>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</si>
  <si>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</si>
  <si>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</si>
  <si>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</si>
  <si>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</si>
  <si>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</si>
  <si>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</si>
  <si>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</si>
  <si>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</si>
  <si>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</si>
  <si>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</si>
  <si>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</si>
  <si>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</si>
  <si>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</si>
  <si>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</si>
  <si>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</si>
  <si>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</si>
  <si>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</si>
  <si>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</si>
  <si>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</si>
  <si>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</si>
  <si>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</si>
  <si>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</si>
  <si>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</si>
  <si>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</si>
  <si>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</si>
  <si>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</si>
  <si>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</si>
  <si>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</si>
  <si>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</si>
  <si>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</si>
  <si>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</si>
  <si>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</si>
  <si>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</si>
  <si>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</si>
  <si>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</si>
  <si>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</si>
  <si>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</si>
  <si>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</si>
  <si>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</si>
  <si>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</si>
  <si>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</si>
  <si>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</si>
  <si>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</si>
  <si>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</si>
  <si>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</si>
  <si>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</si>
  <si>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</si>
  <si>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</si>
  <si>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</si>
  <si>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</si>
  <si>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</si>
  <si>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</si>
  <si>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</si>
  <si>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</si>
  <si>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</si>
  <si>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</si>
  <si>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</si>
  <si>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</si>
  <si>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</si>
  <si>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</si>
  <si>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</si>
  <si>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</si>
  <si>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</si>
  <si>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</si>
  <si>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</si>
  <si>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</si>
  <si>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</si>
  <si>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</si>
  <si>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</si>
  <si>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</si>
  <si>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</si>
  <si>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</si>
  <si>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</si>
  <si>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</si>
  <si>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</si>
  <si>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</si>
  <si>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</si>
  <si>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</si>
  <si>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</si>
  <si>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</si>
  <si>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</si>
  <si>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</si>
  <si>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</si>
  <si>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</si>
  <si>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</si>
  <si>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</si>
  <si>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</si>
  <si>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</si>
  <si>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</si>
  <si>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</si>
  <si>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</si>
  <si>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</si>
  <si>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</si>
  <si>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</si>
  <si>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</si>
  <si>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</si>
  <si>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</si>
  <si>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</si>
  <si>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</si>
  <si>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</si>
  <si>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</si>
  <si>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</si>
  <si>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</si>
  <si>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</si>
  <si>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</si>
  <si>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</si>
  <si>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</si>
  <si>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</si>
  <si>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</si>
  <si>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</si>
  <si>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</si>
  <si>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</si>
  <si>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</si>
  <si>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</si>
  <si>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</si>
  <si>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</si>
  <si>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</si>
  <si>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</si>
  <si>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</si>
  <si>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</si>
  <si>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</si>
  <si>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</si>
  <si>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</si>
  <si>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</si>
  <si>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</si>
  <si>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</si>
  <si>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</si>
  <si>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</si>
  <si>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</si>
  <si>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</si>
  <si>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</si>
  <si>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</si>
  <si>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</si>
  <si>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</si>
  <si>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</si>
  <si>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</si>
  <si>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</si>
  <si>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</si>
  <si>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</si>
  <si>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</si>
  <si>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</si>
  <si>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</si>
  <si>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</si>
  <si>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</si>
  <si>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</si>
  <si>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</si>
  <si>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</si>
  <si>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</si>
  <si>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</si>
  <si>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</si>
  <si>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</si>
  <si>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</si>
  <si>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</si>
  <si>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</si>
  <si>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</si>
  <si>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</si>
  <si>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</si>
  <si>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</si>
  <si>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</si>
  <si>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</si>
  <si>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</si>
  <si>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</si>
  <si>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</si>
  <si>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</si>
  <si>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</si>
  <si>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</si>
  <si>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</si>
  <si>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</si>
  <si>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</si>
  <si>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</si>
  <si>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</si>
  <si>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</si>
  <si>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</si>
  <si>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</si>
  <si>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</si>
  <si>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</si>
  <si>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</si>
  <si>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</si>
  <si>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</si>
  <si>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</si>
  <si>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</si>
  <si>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</si>
  <si>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</si>
  <si>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</si>
  <si>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</si>
  <si>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</si>
  <si>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</si>
  <si>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</si>
  <si>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</si>
  <si>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</si>
  <si>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</si>
  <si>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</si>
  <si>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</si>
  <si>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</si>
  <si>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</si>
  <si>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</si>
  <si>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</si>
  <si>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</si>
  <si>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</si>
  <si>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</si>
  <si>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</si>
  <si>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</si>
  <si>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</si>
  <si>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</si>
  <si>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</si>
  <si>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</si>
  <si>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</si>
  <si>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</si>
  <si>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</si>
  <si>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</si>
  <si>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</si>
  <si>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</si>
  <si>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</si>
  <si>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</si>
  <si>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</si>
  <si>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</si>
  <si>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</si>
  <si>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</si>
  <si>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</si>
  <si>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</si>
  <si>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</si>
  <si>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</si>
  <si>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</si>
  <si>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</si>
  <si>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</si>
  <si>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</si>
  <si>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</si>
  <si>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</si>
  <si>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</si>
  <si>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</si>
  <si>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</si>
  <si>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</si>
  <si>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</si>
  <si>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</si>
  <si>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</si>
  <si>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</si>
  <si>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</si>
  <si>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</si>
  <si>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</si>
  <si>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</si>
  <si>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</si>
  <si>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</si>
  <si>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</si>
  <si>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</si>
  <si>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</si>
  <si>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</si>
  <si>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</si>
  <si>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</si>
  <si>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</si>
  <si>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</si>
  <si>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</si>
  <si>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</si>
  <si>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</si>
  <si>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</si>
  <si>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</si>
  <si>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</si>
  <si>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</si>
  <si>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</si>
  <si>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</si>
  <si>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</si>
  <si>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</si>
  <si>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</si>
  <si>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</si>
  <si>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</si>
  <si>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</si>
  <si>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</si>
  <si>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</si>
  <si>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</si>
  <si>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</si>
  <si>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</si>
  <si>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</si>
  <si>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</si>
  <si>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</si>
  <si>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</si>
  <si>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</si>
  <si>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</si>
  <si>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</si>
  <si>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</si>
  <si>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</si>
  <si>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</si>
  <si>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</si>
  <si>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</si>
  <si>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</si>
  <si>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</si>
  <si>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</si>
  <si>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</si>
  <si>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</si>
  <si>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</si>
  <si>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</si>
  <si>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</si>
  <si>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</si>
  <si>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</si>
  <si>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</si>
  <si>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</si>
  <si>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</si>
  <si>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</si>
  <si>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</si>
  <si>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</si>
  <si>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</si>
  <si>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</si>
  <si>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</si>
  <si>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</si>
  <si>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</si>
  <si>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</si>
  <si>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</si>
  <si>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</si>
  <si>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</si>
  <si>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</si>
  <si>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</si>
  <si>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</si>
  <si>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</si>
  <si>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</si>
  <si>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</si>
  <si>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</si>
  <si>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</si>
  <si>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</si>
  <si>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</si>
  <si>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</si>
  <si>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</si>
  <si>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</si>
  <si>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</si>
  <si>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</si>
  <si>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</si>
  <si>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</si>
  <si>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</si>
  <si>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</si>
  <si>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</si>
  <si>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</si>
  <si>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</si>
  <si>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</si>
  <si>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</si>
  <si>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</si>
  <si>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</si>
  <si>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</si>
  <si>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</si>
  <si>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</si>
  <si>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</si>
  <si>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</si>
  <si>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</si>
  <si>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</si>
  <si>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</si>
  <si>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</si>
  <si>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</si>
  <si>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</si>
  <si>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</si>
  <si>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</si>
  <si>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</si>
  <si>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</si>
  <si>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</si>
  <si>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</si>
  <si>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</si>
  <si>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</si>
  <si>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</si>
  <si>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</si>
  <si>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</si>
  <si>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</si>
  <si>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</si>
  <si>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</si>
  <si>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</si>
  <si>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</si>
  <si>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</si>
  <si>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</si>
  <si>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</si>
  <si>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</si>
  <si>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</si>
  <si>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</si>
  <si>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</si>
  <si>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</si>
  <si>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</si>
  <si>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</si>
  <si>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</si>
  <si>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</si>
  <si>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</si>
  <si>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</si>
  <si>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</si>
  <si>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</si>
  <si>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</si>
  <si>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</si>
  <si>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</si>
  <si>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</si>
  <si>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</si>
  <si>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</si>
  <si>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</si>
  <si>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</si>
  <si>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</si>
  <si>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</si>
  <si>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</si>
  <si>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</si>
  <si>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</si>
  <si>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</si>
  <si>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</si>
  <si>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</si>
  <si>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</si>
  <si>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</si>
  <si>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</si>
  <si>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</si>
  <si>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</si>
  <si>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</si>
  <si>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</si>
  <si>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</si>
  <si>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</si>
  <si>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</si>
  <si>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</si>
  <si>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</si>
  <si>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</si>
  <si>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</si>
  <si>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</si>
  <si>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</si>
  <si>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</si>
  <si>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</si>
  <si>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</si>
  <si>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</si>
  <si>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</si>
  <si>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</si>
  <si>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</si>
  <si>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</si>
  <si>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</si>
  <si>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</si>
  <si>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</si>
  <si>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</si>
  <si>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</si>
  <si>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</si>
  <si>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</si>
  <si>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</si>
  <si>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</si>
  <si>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</si>
  <si>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</si>
  <si>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</si>
  <si>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</si>
  <si>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</si>
  <si>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</si>
  <si>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</si>
  <si>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</si>
  <si>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</si>
  <si>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</si>
  <si>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</si>
  <si>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</si>
  <si>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</si>
  <si>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</si>
  <si>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</si>
  <si>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</si>
  <si>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</si>
  <si>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</si>
  <si>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</si>
  <si>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</si>
  <si>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</si>
  <si>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</si>
  <si>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</si>
  <si>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</si>
  <si>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</si>
  <si>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</si>
  <si>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</si>
  <si>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</si>
  <si>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</si>
  <si>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</si>
  <si>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</si>
  <si>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</si>
  <si>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</si>
  <si>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</si>
  <si>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</si>
  <si>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</si>
  <si>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</si>
  <si>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</si>
  <si>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</si>
  <si>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</si>
  <si>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</si>
  <si>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</si>
  <si>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</si>
  <si>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</si>
  <si>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</si>
  <si>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</si>
  <si>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</si>
  <si>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</si>
  <si>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</si>
  <si>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</si>
  <si>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</si>
  <si>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</si>
  <si>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</si>
  <si>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</si>
  <si>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</si>
  <si>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</si>
  <si>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</si>
  <si>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</si>
  <si>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</si>
  <si>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</si>
  <si>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</si>
  <si>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</si>
  <si>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</si>
  <si>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</si>
  <si>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</si>
  <si>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</si>
  <si>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</si>
  <si>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</si>
  <si>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</si>
  <si>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</si>
  <si>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</si>
  <si>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</si>
  <si>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</si>
  <si>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</si>
  <si>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</si>
  <si>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</si>
  <si>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</si>
  <si>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</si>
  <si>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</si>
  <si>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</si>
  <si>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</si>
  <si>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</si>
  <si>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</si>
  <si>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</si>
  <si>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</si>
  <si>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</si>
  <si>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</si>
  <si>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</si>
  <si>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</si>
  <si>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</si>
  <si>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</si>
  <si>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</si>
  <si>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</si>
  <si>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</si>
  <si>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</si>
  <si>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</si>
  <si>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</si>
  <si>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</si>
  <si>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</si>
  <si>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</si>
  <si>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</si>
  <si>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</si>
  <si>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</si>
  <si>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</si>
  <si>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</si>
  <si>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</si>
  <si>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</si>
  <si>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</si>
  <si>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</si>
  <si>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</si>
  <si>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</si>
  <si>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</si>
  <si>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</si>
  <si>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</si>
  <si>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</si>
  <si>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</si>
  <si>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</si>
  <si>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</si>
  <si>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</si>
  <si>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</si>
  <si>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</si>
  <si>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</si>
  <si>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</si>
  <si>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</si>
  <si>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</si>
  <si>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</si>
  <si>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</si>
  <si>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</si>
  <si>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</si>
  <si>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</si>
  <si>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</si>
  <si>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</si>
  <si>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</si>
  <si>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</si>
  <si>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</si>
  <si>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</si>
  <si>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</si>
  <si>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</si>
  <si>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</si>
  <si>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</si>
  <si>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</si>
  <si>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</si>
  <si>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</si>
  <si>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</si>
  <si>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</si>
  <si>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</si>
  <si>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</si>
  <si>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</si>
  <si>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</si>
  <si>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</si>
  <si>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</si>
  <si>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</si>
  <si>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</si>
  <si>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</si>
  <si>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</si>
  <si>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</si>
  <si>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</si>
  <si>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</si>
  <si>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</si>
  <si>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</si>
  <si>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</si>
  <si>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</si>
  <si>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</si>
  <si>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</si>
  <si>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</si>
  <si>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</si>
  <si>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</si>
  <si>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</si>
  <si>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</si>
  <si>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</si>
  <si>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</si>
  <si>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</si>
  <si>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</si>
  <si>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</si>
  <si>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</si>
  <si>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</si>
  <si>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</si>
  <si>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</si>
  <si>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</si>
  <si>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</si>
  <si>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</si>
  <si>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</si>
  <si>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</si>
  <si>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</si>
  <si>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</si>
  <si>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</si>
  <si>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</si>
  <si>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</si>
  <si>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</si>
  <si>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</si>
  <si>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</si>
  <si>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</si>
  <si>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</si>
  <si>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</si>
  <si>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</si>
  <si>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</si>
  <si>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</si>
  <si>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</si>
  <si>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</si>
  <si>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</si>
  <si>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</si>
  <si>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</si>
  <si>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</si>
  <si>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</si>
  <si>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</si>
  <si>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</si>
  <si>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</si>
  <si>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</si>
  <si>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</si>
  <si>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</si>
  <si>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</si>
  <si>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</si>
  <si>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</si>
  <si>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</si>
  <si>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</si>
  <si>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</si>
  <si>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</si>
  <si>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</si>
  <si>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</si>
  <si>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</si>
  <si>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</si>
  <si>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</si>
  <si>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</si>
  <si>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</si>
  <si>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</si>
  <si>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</si>
  <si>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</si>
  <si>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</si>
  <si>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</si>
  <si>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</si>
  <si>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</si>
  <si>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</si>
  <si>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</si>
  <si>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</si>
  <si>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</si>
  <si>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</si>
  <si>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</si>
  <si>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</si>
  <si>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</si>
  <si>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</si>
  <si>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</si>
  <si>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</si>
  <si>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</si>
  <si>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</si>
  <si>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</si>
  <si>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</si>
  <si>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</si>
  <si>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</si>
  <si>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</si>
  <si>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</si>
  <si>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</si>
  <si>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</si>
  <si>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</si>
  <si>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</si>
  <si>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</si>
  <si>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</si>
  <si>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</si>
  <si>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</si>
  <si>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</si>
  <si>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</si>
  <si>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</si>
  <si>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</si>
  <si>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</si>
  <si>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</si>
  <si>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</si>
  <si>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</si>
  <si>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</si>
  <si>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</si>
  <si>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</si>
  <si>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</si>
  <si>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</si>
  <si>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</si>
  <si>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</si>
  <si>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</si>
  <si>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</si>
  <si>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</si>
  <si>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</si>
  <si>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</si>
  <si>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</si>
  <si>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</si>
  <si>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</si>
  <si>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</si>
  <si>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</si>
  <si>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</si>
  <si>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</si>
  <si>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</si>
  <si>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</si>
  <si>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</si>
  <si>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</si>
  <si>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</si>
  <si>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</si>
  <si>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</si>
  <si>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</si>
  <si>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</si>
  <si>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</si>
  <si>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</si>
  <si>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</si>
  <si>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</si>
  <si>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</si>
  <si>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</si>
  <si>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</si>
  <si>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</si>
  <si>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</si>
  <si>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</si>
  <si>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</si>
  <si>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</si>
  <si>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</si>
  <si>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</si>
  <si>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</si>
  <si>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</si>
  <si>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</si>
  <si>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</si>
  <si>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</si>
  <si>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</si>
  <si>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</si>
  <si>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</si>
  <si>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</si>
  <si>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</si>
  <si>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</si>
  <si>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</si>
  <si>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</si>
  <si>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</si>
  <si>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</si>
  <si>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</si>
  <si>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</si>
  <si>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</si>
  <si>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</si>
  <si>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</si>
  <si>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</si>
  <si>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</si>
  <si>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</si>
  <si>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</si>
  <si>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</si>
  <si>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</si>
  <si>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</si>
  <si>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</si>
  <si>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</si>
  <si>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</si>
  <si>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</si>
  <si>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</si>
  <si>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</si>
  <si>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</si>
  <si>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</si>
  <si>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</si>
  <si>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</si>
  <si>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</si>
  <si>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</si>
  <si>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</si>
  <si>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</si>
  <si>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</si>
  <si>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</si>
  <si>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</si>
  <si>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</si>
  <si>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</si>
  <si>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</si>
  <si>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</si>
  <si>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</si>
  <si>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</si>
  <si>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</si>
  <si>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</si>
  <si>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</si>
  <si>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</si>
  <si>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</si>
  <si>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</si>
  <si>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</si>
  <si>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</si>
  <si>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</si>
  <si>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</si>
  <si>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</si>
  <si>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</si>
  <si>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</si>
  <si>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</si>
  <si>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</si>
  <si>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</si>
  <si>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</si>
  <si>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</si>
  <si>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</si>
  <si>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</si>
  <si>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</si>
  <si>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</si>
  <si>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</si>
  <si>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</si>
  <si>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</si>
  <si>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</si>
  <si>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</si>
  <si>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</si>
  <si>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</si>
  <si>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</si>
  <si>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</si>
  <si>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</si>
  <si>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</si>
  <si>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</si>
  <si>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</si>
  <si>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</si>
  <si>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</si>
  <si>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</si>
  <si>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</si>
  <si>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</si>
  <si>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</si>
  <si>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</si>
  <si>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</si>
  <si>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</si>
  <si>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</si>
  <si>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</si>
  <si>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</si>
  <si>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</si>
  <si>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</si>
  <si>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</si>
  <si>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</si>
  <si>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</si>
  <si>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</si>
  <si>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</si>
  <si>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</si>
  <si>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</si>
  <si>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</si>
  <si>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</si>
  <si>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</si>
  <si>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</si>
  <si>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</si>
  <si>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</si>
  <si>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</si>
  <si>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</si>
  <si>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</si>
  <si>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</si>
  <si>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</si>
  <si>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</si>
  <si>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</si>
  <si>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</si>
  <si>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</si>
  <si>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</si>
  <si>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</si>
  <si>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</si>
  <si>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</si>
  <si>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</si>
  <si>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</si>
  <si>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</si>
  <si>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</si>
  <si>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</si>
  <si>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</si>
  <si>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</si>
  <si>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</si>
  <si>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</si>
  <si>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</si>
  <si>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</si>
  <si>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</si>
  <si>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</si>
  <si>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</si>
  <si>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</si>
  <si>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</si>
  <si>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</si>
  <si>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</si>
  <si>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</si>
  <si>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</si>
  <si>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</si>
  <si>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</si>
  <si>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</si>
  <si>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</si>
  <si>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</si>
  <si>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</si>
  <si>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</si>
  <si>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</si>
  <si>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</si>
  <si>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</si>
  <si>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</si>
  <si>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</si>
  <si>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</si>
  <si>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</si>
  <si>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</si>
  <si>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</si>
  <si>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</si>
  <si>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</si>
  <si>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</si>
  <si>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</si>
  <si>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</si>
  <si>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</si>
  <si>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</si>
  <si>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</si>
  <si>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</si>
  <si>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</si>
  <si>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</si>
  <si>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</si>
  <si>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</si>
  <si>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</si>
  <si>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</si>
  <si>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</si>
  <si>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</si>
  <si>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</si>
  <si>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</si>
  <si>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</si>
  <si>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</si>
  <si>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</si>
  <si>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</si>
  <si>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</si>
  <si>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</si>
  <si>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</si>
  <si>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</si>
  <si>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</si>
  <si>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</si>
  <si>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</si>
  <si>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</si>
  <si>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</si>
  <si>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</si>
  <si>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</si>
  <si>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</si>
  <si>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</si>
  <si>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</si>
  <si>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</si>
  <si>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</si>
  <si>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</si>
  <si>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</si>
  <si>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</si>
  <si>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</si>
  <si>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</si>
  <si>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</si>
  <si>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</si>
  <si>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</si>
  <si>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</si>
  <si>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</si>
  <si>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</si>
  <si>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</si>
  <si>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</si>
  <si>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</si>
  <si>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</si>
  <si>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</si>
  <si>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</si>
  <si>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</si>
  <si>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</si>
  <si>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</si>
  <si>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</si>
  <si>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</si>
  <si>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</si>
  <si>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</si>
  <si>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</si>
  <si>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</si>
  <si>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</si>
  <si>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</si>
  <si>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</si>
  <si>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</si>
  <si>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</si>
  <si>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</si>
  <si>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</si>
  <si>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</si>
  <si>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</si>
  <si>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</si>
  <si>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</si>
  <si>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</si>
  <si>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</si>
  <si>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</si>
  <si>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</si>
  <si>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</si>
  <si>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</si>
  <si>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</si>
  <si>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</si>
  <si>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</si>
  <si>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</si>
  <si>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</si>
  <si>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</si>
  <si>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</si>
  <si>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</si>
  <si>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</si>
  <si>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</si>
  <si>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</si>
  <si>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</si>
  <si>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</si>
  <si>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</si>
  <si>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</si>
  <si>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</si>
  <si>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</si>
  <si>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</si>
  <si>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</si>
  <si>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</si>
  <si>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</si>
  <si>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</si>
  <si>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</si>
  <si>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</si>
  <si>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</si>
  <si>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</si>
  <si>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</si>
  <si>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</si>
  <si>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</si>
  <si>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</si>
  <si>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</si>
  <si>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</si>
  <si>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</si>
  <si>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</si>
  <si>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</si>
  <si>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</si>
  <si>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</si>
  <si>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</si>
  <si>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</si>
  <si>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</si>
  <si>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</si>
  <si>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</si>
  <si>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</si>
  <si>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</si>
  <si>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</si>
  <si>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</si>
  <si>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</si>
  <si>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</si>
  <si>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</si>
  <si>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</si>
  <si>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</si>
  <si>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</si>
  <si>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</si>
  <si>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</si>
  <si>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</si>
  <si>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</si>
  <si>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</si>
  <si>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</si>
  <si>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</si>
  <si>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</si>
  <si>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</si>
  <si>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</si>
  <si>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</si>
  <si>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</si>
  <si>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</si>
  <si>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</si>
  <si>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</si>
  <si>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</si>
  <si>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</si>
  <si>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</si>
  <si>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</si>
  <si>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</si>
  <si>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</si>
  <si>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</si>
  <si>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</si>
  <si>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</si>
  <si>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</si>
  <si>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</si>
  <si>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</si>
  <si>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</si>
  <si>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</si>
  <si>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</si>
  <si>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</si>
  <si>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</si>
  <si>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</si>
  <si>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</si>
  <si>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</si>
  <si>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</si>
  <si>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</si>
  <si>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</si>
  <si>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</si>
  <si>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</si>
  <si>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</si>
  <si>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</si>
  <si>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</si>
  <si>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</si>
  <si>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</si>
  <si>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</si>
  <si>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</si>
  <si>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</si>
  <si>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</si>
  <si>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</si>
  <si>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</si>
  <si>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</si>
  <si>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</si>
  <si>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</si>
  <si>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</si>
  <si>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</si>
  <si>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</si>
  <si>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</si>
  <si>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</si>
  <si>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</si>
  <si>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</si>
  <si>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</si>
  <si>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</si>
  <si>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</si>
  <si>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</si>
  <si>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</si>
  <si>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</si>
  <si>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</si>
  <si>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</si>
  <si>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</si>
  <si>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</si>
  <si>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</si>
  <si>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</si>
  <si>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</si>
  <si>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</si>
  <si>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</si>
  <si>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</si>
  <si>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</si>
  <si>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</si>
  <si>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</si>
  <si>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</si>
  <si>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</si>
  <si>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</si>
  <si>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</si>
  <si>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</si>
  <si>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</si>
  <si>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</si>
  <si>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</si>
  <si>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</si>
  <si>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</si>
  <si>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</si>
  <si>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</si>
  <si>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</si>
  <si>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</si>
  <si>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</si>
  <si>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</si>
  <si>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</si>
  <si>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</si>
  <si>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</si>
  <si>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</si>
  <si>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</si>
  <si>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</si>
  <si>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</si>
  <si>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</si>
  <si>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</si>
  <si>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</si>
  <si>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</si>
  <si>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</si>
  <si>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</si>
  <si>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</si>
  <si>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</si>
  <si>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</si>
  <si>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</si>
  <si>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</si>
  <si>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</si>
  <si>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</si>
  <si>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</si>
  <si>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</si>
  <si>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</si>
  <si>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</si>
  <si>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</si>
  <si>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</si>
  <si>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</si>
  <si>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</si>
  <si>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</si>
  <si>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</si>
  <si>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</si>
  <si>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</si>
  <si>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</si>
  <si>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</si>
  <si>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</si>
  <si>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</si>
  <si>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</si>
  <si>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</si>
  <si>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</si>
  <si>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</si>
  <si>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</si>
  <si>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</si>
  <si>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</si>
  <si>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</si>
  <si>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</si>
  <si>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</si>
  <si>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</si>
  <si>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</si>
  <si>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</si>
  <si>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</si>
  <si>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</si>
  <si>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</si>
  <si>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</si>
  <si>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</si>
  <si>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</si>
  <si>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</si>
  <si>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</si>
  <si>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</si>
  <si>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</si>
  <si>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</si>
  <si>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</si>
  <si>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</si>
  <si>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</si>
  <si>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</si>
  <si>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</si>
  <si>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</si>
  <si>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</si>
  <si>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</si>
  <si>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</si>
  <si>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</si>
  <si>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</si>
  <si>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</si>
  <si>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</si>
  <si>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</si>
  <si>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</si>
  <si>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</si>
  <si>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</si>
  <si>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</si>
  <si>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</si>
  <si>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</si>
  <si>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</si>
  <si>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</si>
  <si>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</si>
  <si>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</si>
  <si>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</si>
  <si>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</si>
  <si>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</si>
  <si>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</si>
  <si>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</si>
  <si>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</si>
  <si>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</si>
  <si>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</si>
  <si>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</si>
  <si>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</si>
  <si>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</si>
  <si>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</si>
  <si>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</si>
  <si>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</si>
  <si>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</si>
  <si>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</si>
  <si>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</si>
  <si>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</si>
  <si>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</si>
  <si>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</si>
  <si>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</si>
  <si>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</si>
  <si>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</si>
  <si>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</si>
  <si>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</si>
  <si>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</si>
  <si>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</si>
  <si>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</si>
  <si>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</si>
  <si>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</si>
  <si>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</si>
  <si>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</si>
  <si>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</si>
  <si>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</si>
  <si>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</si>
  <si>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</si>
  <si>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</si>
  <si>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</si>
  <si>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</si>
  <si>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</si>
  <si>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</si>
  <si>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</si>
  <si>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</si>
  <si>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</si>
  <si>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</si>
  <si>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</si>
  <si>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</si>
  <si>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</si>
  <si>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</si>
  <si>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</si>
  <si>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</si>
  <si>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</si>
  <si>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</si>
  <si>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</si>
  <si>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</si>
  <si>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</si>
  <si>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</si>
  <si>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</si>
  <si>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</si>
  <si>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</si>
  <si>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</si>
  <si>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</si>
  <si>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</si>
  <si>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</si>
  <si>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</si>
  <si>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</si>
  <si>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</si>
  <si>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</si>
  <si>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</si>
  <si>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</si>
  <si>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</si>
  <si>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</si>
  <si>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</si>
  <si>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</si>
  <si>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</si>
  <si>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</si>
  <si>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</si>
  <si>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</si>
  <si>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</si>
  <si>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</si>
  <si>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</si>
  <si>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</si>
  <si>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</si>
  <si>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</si>
  <si>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</si>
  <si>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</si>
  <si>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</si>
  <si>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</si>
  <si>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</si>
  <si>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</si>
  <si>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</si>
  <si>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</si>
  <si>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</si>
  <si>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</si>
  <si>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</si>
  <si>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</si>
  <si>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</si>
  <si>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</si>
  <si>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</si>
  <si>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</si>
  <si>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</si>
  <si>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</si>
  <si>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</si>
  <si>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</si>
  <si>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</si>
  <si>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</si>
  <si>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</si>
  <si>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</si>
  <si>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</si>
  <si>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</si>
  <si>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</si>
  <si>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</si>
  <si>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</si>
  <si>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</si>
  <si>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</si>
  <si>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</si>
  <si>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</si>
  <si>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</si>
  <si>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</si>
  <si>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</si>
  <si>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</si>
  <si>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</si>
  <si>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</si>
  <si>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</si>
  <si>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</si>
  <si>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</si>
  <si>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</si>
  <si>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</si>
  <si>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</si>
  <si>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</si>
  <si>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</si>
  <si>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</si>
  <si>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</si>
  <si>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</si>
  <si>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</si>
  <si>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</si>
  <si>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</si>
  <si>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</si>
  <si>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</si>
  <si>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</si>
  <si>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</si>
  <si>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</si>
  <si>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</si>
  <si>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</si>
  <si>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</si>
  <si>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</si>
  <si>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</si>
  <si>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</si>
  <si>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</si>
  <si>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</si>
  <si>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</si>
  <si>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</si>
  <si>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</si>
  <si>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</si>
  <si>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</si>
  <si>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</si>
  <si>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</si>
  <si>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</si>
  <si>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</si>
  <si>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</si>
  <si>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</si>
  <si>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</si>
  <si>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</si>
  <si>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</si>
  <si>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</si>
  <si>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</si>
  <si>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</si>
  <si>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</si>
  <si>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</si>
  <si>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</si>
  <si>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</si>
  <si>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</si>
  <si>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</si>
  <si>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</si>
  <si>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</si>
  <si>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</si>
  <si>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</si>
  <si>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</si>
  <si>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</si>
  <si>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</si>
  <si>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</si>
  <si>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</si>
  <si>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</si>
  <si>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</si>
  <si>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</si>
  <si>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</si>
  <si>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</si>
  <si>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</si>
  <si>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</si>
  <si>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</si>
  <si>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</si>
  <si>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</si>
  <si>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</si>
  <si>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</si>
  <si>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</si>
  <si>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</si>
  <si>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</si>
  <si>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</si>
  <si>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</si>
  <si>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</si>
  <si>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</si>
  <si>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</si>
  <si>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</si>
  <si>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</si>
  <si>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</si>
  <si>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</si>
  <si>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</si>
  <si>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</si>
  <si>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</si>
  <si>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</si>
  <si>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</si>
  <si>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</si>
  <si>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</si>
  <si>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</si>
  <si>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</si>
  <si>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</si>
  <si>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</si>
  <si>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</si>
  <si>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</si>
  <si>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</si>
  <si>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</si>
  <si>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</si>
  <si>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</si>
  <si>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</si>
  <si>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</si>
  <si>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</si>
  <si>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</si>
  <si>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</si>
  <si>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</si>
  <si>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</si>
  <si>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</si>
  <si>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</si>
  <si>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</si>
  <si>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</si>
  <si>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</si>
  <si>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</si>
  <si>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</si>
  <si>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</si>
  <si>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</si>
  <si>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</si>
  <si>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</si>
  <si>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</si>
  <si>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</si>
  <si>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</si>
  <si>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</si>
  <si>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</si>
  <si>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</si>
  <si>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</si>
  <si>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</si>
  <si>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</si>
  <si>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</si>
  <si>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</si>
  <si>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</si>
  <si>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</si>
  <si>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</si>
  <si>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</si>
  <si>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</si>
  <si>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</si>
  <si>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</si>
  <si>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</si>
  <si>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</si>
  <si>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</si>
  <si>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</si>
  <si>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</si>
  <si>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</si>
  <si>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</si>
  <si>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</si>
  <si>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</si>
  <si>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</si>
  <si>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</si>
  <si>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</si>
  <si>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</si>
  <si>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</si>
  <si>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</si>
  <si>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</si>
  <si>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</si>
  <si>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</si>
  <si>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</si>
  <si>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</si>
  <si>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</si>
  <si>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</si>
  <si>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</si>
  <si>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</si>
  <si>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</si>
  <si>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</si>
  <si>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</si>
  <si>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</si>
  <si>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</si>
  <si>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</si>
  <si>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</si>
  <si>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</si>
  <si>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</si>
  <si>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</si>
  <si>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</si>
  <si>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</si>
  <si>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</si>
  <si>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</si>
  <si>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</si>
  <si>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</si>
  <si>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</si>
  <si>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</si>
  <si>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</si>
  <si>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</si>
  <si>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</si>
  <si>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</si>
  <si>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</si>
  <si>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</si>
  <si>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</si>
  <si>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</si>
  <si>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</si>
  <si>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</si>
  <si>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</si>
  <si>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</si>
  <si>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</si>
  <si>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</si>
  <si>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</si>
  <si>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</si>
  <si>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</si>
  <si>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</si>
  <si>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</si>
  <si>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</si>
  <si>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</si>
  <si>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</si>
  <si>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</si>
  <si>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</si>
  <si>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</si>
  <si>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</si>
  <si>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</si>
  <si>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</si>
  <si>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</si>
  <si>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</si>
  <si>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</si>
  <si>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</si>
  <si>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</si>
  <si>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</si>
  <si>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</si>
  <si>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</si>
  <si>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</si>
  <si>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</si>
  <si>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</si>
  <si>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</si>
  <si>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</si>
  <si>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</si>
  <si>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</si>
  <si>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</si>
  <si>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</si>
  <si>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</si>
  <si>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</si>
  <si>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</si>
  <si>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</si>
  <si>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</si>
  <si>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</si>
  <si>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</si>
  <si>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</si>
  <si>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</si>
  <si>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</si>
  <si>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</si>
  <si>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</si>
  <si>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</si>
  <si>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</si>
  <si>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</si>
  <si>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</si>
  <si>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</si>
  <si>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</si>
  <si>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</si>
  <si>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</si>
  <si>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</si>
  <si>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</si>
  <si>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</si>
  <si>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</si>
  <si>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</si>
  <si>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</si>
  <si>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</si>
  <si>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</si>
  <si>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</si>
  <si>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</si>
  <si>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</si>
  <si>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</si>
  <si>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</si>
  <si>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</si>
  <si>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</si>
  <si>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</si>
  <si>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</si>
  <si>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</si>
  <si>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</si>
  <si>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</si>
  <si>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</si>
  <si>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</si>
  <si>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</si>
  <si>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</si>
  <si>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</si>
  <si>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</si>
  <si>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</si>
  <si>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</si>
  <si>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</si>
  <si>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</si>
  <si>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</si>
  <si>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</si>
  <si>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</si>
  <si>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</si>
  <si>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</si>
  <si>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</si>
  <si>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</si>
  <si>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</si>
  <si>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</si>
  <si>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</si>
  <si>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</si>
  <si>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</si>
  <si>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</si>
  <si>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</si>
  <si>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</si>
  <si>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</si>
  <si>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</si>
  <si>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</si>
  <si>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</si>
  <si>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</si>
  <si>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</si>
  <si>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</si>
  <si>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</si>
  <si>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</si>
  <si>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</si>
  <si>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</si>
  <si>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</si>
  <si>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</si>
  <si>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</si>
  <si>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</si>
  <si>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</si>
  <si>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</si>
  <si>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</si>
  <si>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</si>
  <si>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</si>
  <si>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</si>
  <si>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</si>
  <si>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</si>
  <si>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</si>
  <si>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</si>
  <si>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</si>
  <si>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</si>
  <si>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</si>
  <si>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</si>
  <si>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</si>
  <si>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</si>
  <si>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</si>
  <si>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</si>
  <si>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</si>
  <si>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</si>
  <si>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</si>
  <si>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</si>
  <si>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</si>
  <si>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</si>
  <si>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</si>
  <si>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</si>
  <si>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</si>
  <si>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</si>
  <si>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</si>
  <si>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</si>
  <si>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</si>
  <si>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</si>
  <si>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</si>
  <si>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</si>
  <si>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</si>
  <si>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</si>
  <si>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</si>
  <si>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</si>
  <si>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</si>
  <si>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</si>
  <si>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</si>
  <si>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</si>
  <si>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</si>
  <si>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</si>
  <si>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</si>
  <si>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</si>
  <si>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</si>
  <si>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</si>
  <si>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</si>
  <si>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</si>
  <si>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</si>
  <si>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</si>
  <si>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</si>
  <si>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</si>
  <si>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</si>
  <si>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</si>
  <si>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</si>
  <si>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</si>
  <si>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</si>
  <si>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</si>
  <si>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</si>
  <si>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</si>
  <si>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</si>
  <si>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</si>
  <si>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</si>
  <si>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</si>
  <si>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</si>
  <si>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</si>
  <si>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</si>
  <si>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</si>
  <si>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</si>
  <si>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</si>
  <si>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</si>
  <si>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</si>
  <si>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</si>
  <si>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</si>
  <si>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</si>
  <si>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</si>
  <si>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</si>
  <si>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</si>
  <si>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</si>
  <si>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</si>
  <si>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</si>
  <si>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</si>
  <si>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</si>
  <si>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</si>
  <si>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</si>
  <si>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</si>
  <si>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</si>
  <si>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</si>
  <si>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</si>
  <si>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</si>
  <si>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</si>
  <si>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</si>
  <si>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</si>
  <si>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</si>
  <si>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</si>
  <si>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</si>
  <si>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</si>
  <si>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</si>
  <si>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</si>
  <si>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</si>
  <si>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</si>
  <si>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</si>
  <si>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</si>
  <si>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</si>
  <si>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</si>
  <si>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</si>
  <si>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</si>
  <si>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</si>
  <si>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</si>
  <si>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</si>
  <si>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</si>
  <si>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</si>
  <si>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</si>
  <si>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</si>
  <si>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</si>
  <si>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</si>
  <si>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</si>
  <si>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</si>
  <si>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</si>
  <si>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</si>
  <si>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</si>
  <si>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</si>
  <si>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</si>
  <si>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</si>
  <si>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</si>
  <si>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</si>
  <si>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</si>
  <si>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</si>
  <si>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</si>
  <si>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</si>
  <si>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</si>
  <si>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</si>
  <si>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</si>
  <si>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</si>
  <si>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</si>
  <si>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</si>
  <si>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</si>
  <si>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</si>
  <si>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</si>
  <si>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</si>
  <si>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</si>
  <si>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</si>
  <si>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</si>
  <si>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</si>
  <si>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</si>
  <si>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</si>
  <si>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</si>
  <si>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</si>
  <si>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</si>
  <si>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</si>
  <si>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</si>
  <si>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</si>
  <si>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</si>
  <si>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</si>
  <si>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</si>
  <si>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</si>
  <si>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</si>
  <si>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</si>
  <si>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</si>
  <si>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</si>
  <si>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</si>
  <si>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</si>
  <si>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</si>
  <si>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</si>
  <si>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</si>
  <si>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</si>
  <si>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</si>
  <si>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</si>
  <si>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</si>
  <si>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</si>
  <si>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</si>
  <si>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</si>
  <si>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</si>
  <si>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</si>
  <si>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</si>
  <si>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</si>
  <si>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</si>
  <si>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</si>
  <si>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</si>
  <si>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</si>
  <si>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</si>
  <si>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</si>
  <si>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</si>
  <si>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</si>
  <si>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</si>
  <si>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</si>
  <si>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</si>
  <si>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</si>
  <si>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</si>
  <si>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</si>
  <si>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</si>
  <si>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</si>
  <si>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</si>
  <si>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</si>
  <si>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</si>
  <si>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</si>
  <si>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</si>
  <si>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</si>
  <si>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</si>
  <si>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</si>
  <si>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</si>
  <si>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</si>
  <si>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</si>
  <si>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</si>
  <si>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</si>
  <si>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</si>
  <si>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</si>
  <si>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</si>
  <si>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</si>
  <si>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</si>
  <si>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</si>
  <si>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</si>
  <si>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</si>
  <si>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</si>
  <si>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</si>
  <si>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</si>
  <si>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</si>
  <si>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</si>
  <si>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</si>
  <si>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</si>
  <si>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</si>
  <si>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</si>
  <si>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</si>
  <si>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</si>
  <si>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</si>
  <si>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</si>
  <si>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</si>
  <si>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</si>
  <si>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</si>
  <si>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</si>
  <si>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</si>
  <si>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</si>
  <si>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</si>
  <si>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</si>
  <si>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</si>
  <si>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</si>
  <si>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</si>
  <si>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</si>
  <si>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</si>
  <si>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</si>
  <si>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</si>
  <si>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</si>
  <si>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</si>
  <si>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</si>
  <si>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</si>
  <si>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</si>
  <si>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</si>
  <si>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</si>
  <si>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</si>
  <si>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</si>
  <si>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</si>
  <si>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</si>
  <si>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</si>
  <si>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</si>
  <si>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</si>
  <si>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</si>
  <si>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</si>
  <si>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</si>
  <si>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</si>
  <si>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</si>
  <si>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</si>
  <si>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</si>
  <si>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</si>
  <si>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</si>
  <si>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</si>
  <si>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</si>
  <si>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</si>
  <si>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</si>
  <si>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</si>
  <si>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</si>
  <si>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</si>
  <si>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</si>
  <si>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</si>
  <si>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</si>
  <si>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</si>
  <si>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</si>
  <si>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</si>
  <si>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</si>
  <si>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</si>
  <si>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</si>
  <si>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</si>
  <si>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</si>
  <si>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</si>
  <si>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</si>
  <si>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</si>
  <si>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</si>
  <si>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</si>
  <si>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</si>
  <si>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</si>
  <si>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</si>
  <si>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</si>
  <si>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</si>
  <si>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</si>
  <si>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</si>
  <si>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</si>
  <si>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</si>
  <si>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</si>
  <si>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</si>
  <si>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</si>
  <si>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</si>
  <si>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</si>
  <si>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</si>
  <si>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</si>
  <si>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</si>
  <si>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</si>
  <si>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</si>
  <si>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</si>
  <si>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</si>
  <si>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</si>
  <si>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</si>
  <si>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</si>
  <si>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</si>
  <si>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</si>
  <si>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</si>
  <si>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</si>
  <si>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</si>
  <si>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</si>
  <si>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</si>
  <si>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</si>
  <si>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</si>
  <si>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</si>
  <si>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</si>
  <si>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</si>
  <si>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</si>
  <si>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</si>
  <si>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</si>
  <si>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</si>
  <si>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</si>
  <si>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</si>
  <si>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</si>
  <si>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</si>
  <si>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</si>
  <si>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</si>
  <si>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</si>
  <si>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</si>
  <si>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</si>
  <si>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</si>
  <si>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</si>
  <si>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</si>
  <si>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</si>
  <si>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</si>
  <si>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</si>
  <si>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</si>
  <si>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</si>
  <si>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</si>
  <si>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</si>
  <si>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</si>
  <si>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</si>
  <si>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</si>
  <si>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</si>
  <si>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</si>
  <si>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</si>
  <si>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</si>
  <si>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</si>
  <si>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</si>
  <si>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</si>
  <si>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</si>
  <si>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</si>
  <si>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</si>
  <si>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</si>
  <si>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</si>
  <si>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</si>
  <si>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</si>
  <si>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</si>
  <si>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</si>
  <si>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</si>
  <si>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</si>
  <si>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</si>
  <si>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</si>
  <si>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</si>
  <si>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</si>
  <si>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</si>
  <si>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</si>
  <si>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</si>
  <si>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</si>
  <si>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</si>
  <si>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</si>
  <si>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</si>
  <si>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</si>
  <si>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</si>
  <si>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</si>
  <si>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</si>
  <si>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</si>
  <si>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</si>
  <si>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</si>
  <si>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</si>
  <si>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</si>
  <si>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</si>
  <si>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</si>
  <si>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</si>
  <si>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</si>
  <si>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</si>
  <si>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</si>
  <si>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</si>
  <si>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</si>
  <si>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</si>
  <si>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</si>
  <si>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</si>
  <si>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</si>
  <si>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</si>
  <si>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</si>
  <si>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</si>
  <si>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</si>
  <si>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</si>
  <si>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</si>
  <si>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</si>
  <si>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</si>
  <si>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</si>
  <si>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</si>
  <si>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</si>
  <si>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</si>
  <si>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</si>
  <si>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</si>
  <si>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</si>
  <si>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</si>
  <si>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</si>
  <si>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</si>
  <si>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</si>
  <si>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</si>
  <si>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</si>
  <si>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</si>
  <si>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</si>
  <si>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</si>
  <si>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</si>
  <si>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</si>
  <si>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</si>
  <si>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</si>
  <si>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</si>
  <si>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</si>
  <si>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</si>
  <si>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</si>
  <si>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</si>
  <si>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</si>
  <si>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</si>
  <si>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</si>
  <si>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</si>
  <si>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</si>
  <si>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</si>
  <si>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</si>
  <si>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</si>
  <si>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</si>
  <si>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</si>
  <si>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</si>
  <si>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</si>
  <si>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</si>
  <si>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</si>
  <si>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</si>
  <si>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</si>
  <si>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</si>
  <si>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</si>
  <si>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</si>
  <si>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</si>
  <si>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</si>
  <si>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</si>
  <si>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</si>
  <si>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</si>
  <si>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</si>
  <si>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</si>
  <si>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</si>
  <si>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</si>
  <si>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</si>
  <si>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</si>
  <si>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</si>
  <si>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</si>
  <si>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</si>
  <si>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</si>
  <si>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</si>
  <si>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</si>
  <si>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</si>
  <si>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</si>
  <si>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</si>
  <si>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</si>
  <si>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</si>
  <si>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</si>
  <si>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</si>
  <si>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</si>
  <si>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</si>
  <si>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</si>
  <si>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</si>
  <si>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</si>
  <si>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</si>
  <si>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</si>
  <si>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</si>
  <si>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</si>
  <si>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</si>
  <si>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</si>
  <si>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</si>
  <si>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</si>
  <si>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</si>
  <si>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</si>
  <si>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</si>
  <si>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</si>
  <si>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</si>
  <si>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</si>
  <si>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</si>
  <si>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</si>
  <si>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</si>
  <si>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</si>
  <si>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</si>
  <si>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</si>
  <si>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</si>
  <si>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</si>
  <si>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</si>
  <si>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</si>
  <si>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</si>
  <si>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</si>
  <si>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</si>
  <si>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</si>
  <si>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</si>
  <si>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</si>
  <si>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</si>
  <si>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</si>
  <si>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</si>
  <si>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</si>
  <si>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</si>
  <si>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</si>
  <si>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</si>
  <si>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</si>
  <si>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</si>
  <si>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</si>
  <si>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</si>
  <si>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</si>
  <si>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</si>
  <si>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</si>
  <si>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</si>
  <si>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</si>
  <si>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</si>
  <si>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</si>
  <si>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</si>
  <si>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</si>
  <si>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</si>
  <si>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</si>
  <si>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</si>
  <si>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</si>
  <si>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</si>
  <si>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</si>
  <si>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</si>
  <si>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</si>
  <si>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</si>
  <si>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</si>
  <si>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</si>
  <si>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</si>
  <si>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</si>
  <si>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</si>
  <si>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</si>
  <si>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</si>
  <si>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</si>
  <si>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</si>
  <si>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</si>
  <si>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</si>
  <si>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</si>
  <si>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</si>
  <si>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</si>
  <si>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</si>
  <si>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</si>
  <si>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</si>
  <si>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</si>
  <si>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</si>
  <si>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</si>
  <si>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</si>
  <si>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</si>
  <si>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</si>
  <si>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</si>
  <si>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</si>
  <si>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</si>
  <si>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</si>
  <si>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</si>
  <si>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</si>
  <si>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</si>
  <si>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</si>
  <si>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</si>
  <si>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</si>
  <si>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</si>
  <si>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</si>
  <si>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</si>
  <si>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</si>
  <si>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</si>
  <si>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</si>
  <si>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</si>
  <si>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</si>
  <si>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</si>
  <si>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</si>
  <si>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</si>
  <si>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</si>
  <si>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</si>
  <si>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</si>
  <si>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</si>
  <si>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</si>
  <si>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</si>
  <si>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</si>
  <si>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</si>
  <si>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</si>
  <si>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</si>
  <si>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</si>
  <si>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</si>
  <si>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</si>
  <si>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</si>
  <si>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</si>
  <si>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</si>
  <si>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</si>
  <si>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</si>
  <si>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</si>
  <si>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</si>
  <si>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</si>
  <si>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</si>
  <si>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</si>
  <si>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</si>
  <si>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</si>
  <si>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</si>
  <si>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</si>
  <si>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</si>
  <si>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</si>
  <si>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</si>
  <si>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</si>
  <si>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</si>
  <si>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</si>
  <si>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</si>
  <si>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</si>
  <si>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</si>
  <si>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</si>
  <si>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</si>
  <si>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</si>
  <si>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</si>
  <si>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</si>
  <si>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</si>
  <si>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</si>
  <si>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</si>
  <si>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</si>
  <si>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</si>
  <si>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</si>
  <si>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</si>
  <si>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</si>
  <si>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</si>
  <si>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</si>
  <si>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</si>
  <si>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</si>
  <si>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</si>
  <si>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</si>
  <si>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</si>
  <si>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</si>
  <si>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</si>
  <si>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</si>
  <si>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</si>
  <si>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</si>
  <si>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</si>
  <si>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</si>
  <si>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</si>
  <si>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</si>
  <si>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</si>
  <si>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</si>
  <si>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</si>
  <si>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</si>
  <si>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</si>
  <si>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</si>
  <si>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</si>
  <si>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</si>
  <si>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</si>
  <si>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</si>
  <si>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</si>
  <si>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</si>
  <si>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</si>
  <si>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</si>
  <si>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</si>
  <si>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</si>
  <si>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</si>
  <si>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</si>
  <si>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</si>
  <si>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</si>
  <si>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</si>
  <si>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</si>
  <si>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</si>
  <si>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</si>
  <si>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</si>
  <si>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</si>
  <si>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</si>
  <si>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</si>
  <si>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</si>
  <si>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</si>
  <si>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</si>
  <si>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</si>
  <si>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</si>
  <si>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</si>
  <si>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</si>
  <si>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</si>
  <si>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</si>
  <si>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</si>
  <si>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</si>
  <si>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</si>
  <si>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</si>
  <si>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</si>
  <si>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</si>
  <si>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</si>
  <si>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</si>
  <si>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</si>
  <si>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</si>
  <si>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</si>
  <si>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</si>
  <si>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</si>
  <si>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</si>
  <si>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</si>
  <si>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</si>
  <si>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</si>
  <si>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</si>
  <si>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</si>
  <si>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</si>
  <si>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</si>
  <si>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</si>
  <si>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</si>
  <si>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</si>
  <si>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</si>
  <si>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</si>
  <si>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</si>
  <si>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</si>
  <si>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</si>
  <si>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</si>
  <si>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</si>
  <si>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</si>
  <si>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</si>
  <si>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</si>
  <si>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</si>
  <si>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</si>
  <si>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</si>
  <si>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</si>
  <si>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</si>
  <si>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</si>
  <si>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</si>
  <si>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</si>
  <si>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</si>
  <si>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</si>
  <si>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</si>
  <si>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</si>
  <si>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</si>
  <si>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</si>
  <si>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</si>
  <si>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</si>
  <si>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</si>
  <si>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</si>
  <si>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</si>
  <si>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</si>
  <si>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</si>
  <si>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</si>
  <si>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</si>
  <si>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</si>
  <si>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</si>
  <si>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</si>
  <si>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</si>
  <si>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</si>
  <si>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</si>
  <si>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</si>
  <si>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</si>
  <si>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</si>
  <si>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</si>
  <si>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</si>
  <si>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</si>
  <si>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</si>
  <si>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</si>
  <si>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</si>
  <si>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</si>
  <si>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</si>
  <si>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</si>
  <si>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</si>
  <si>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</si>
  <si>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</si>
  <si>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</si>
  <si>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</si>
  <si>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</si>
  <si>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</si>
  <si>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</si>
  <si>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</si>
  <si>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</si>
  <si>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</si>
  <si>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</si>
  <si>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</si>
  <si>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</si>
  <si>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</si>
  <si>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</si>
  <si>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</si>
  <si>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</si>
  <si>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</si>
  <si>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</si>
  <si>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</si>
  <si>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</si>
  <si>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</si>
  <si>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</si>
  <si>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</si>
  <si>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</si>
  <si>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</si>
  <si>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</si>
  <si>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</si>
  <si>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</si>
  <si>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</si>
  <si>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</si>
  <si>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</si>
  <si>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</si>
  <si>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</si>
  <si>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</si>
  <si>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</si>
  <si>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</si>
  <si>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</si>
  <si>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</si>
  <si>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</si>
  <si>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</si>
  <si>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</si>
  <si>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</si>
  <si>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</si>
  <si>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</si>
  <si>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</si>
  <si>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</si>
  <si>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</si>
  <si>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</si>
  <si>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</si>
  <si>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</si>
  <si>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</si>
  <si>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</si>
  <si>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</si>
  <si>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</si>
  <si>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</si>
  <si>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</si>
  <si>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</si>
  <si>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</si>
  <si>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</si>
  <si>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</si>
  <si>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</si>
  <si>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</si>
  <si>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</si>
  <si>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</si>
  <si>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</si>
  <si>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</si>
  <si>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</si>
  <si>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</si>
  <si>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</si>
  <si>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</si>
  <si>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</si>
  <si>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</si>
  <si>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</si>
  <si>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</si>
  <si>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</si>
  <si>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</si>
  <si>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</si>
  <si>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</si>
  <si>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</si>
  <si>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</si>
  <si>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</si>
  <si>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</si>
  <si>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</si>
  <si>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</si>
  <si>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</si>
  <si>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</si>
  <si>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</si>
  <si>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</si>
  <si>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</si>
  <si>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</si>
  <si>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</si>
  <si>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</si>
  <si>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</si>
  <si>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</si>
  <si>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</si>
  <si>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</si>
  <si>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</si>
  <si>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</si>
  <si>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</si>
  <si>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</si>
  <si>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</si>
  <si>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</si>
  <si>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</si>
  <si>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</si>
  <si>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</si>
  <si>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</si>
  <si>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</si>
  <si>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</si>
  <si>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</si>
  <si>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</si>
  <si>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</si>
  <si>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</si>
  <si>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</si>
  <si>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</si>
  <si>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</si>
  <si>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</si>
  <si>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</si>
  <si>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</si>
  <si>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</si>
  <si>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</si>
  <si>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</si>
  <si>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</si>
  <si>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</si>
  <si>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</si>
  <si>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</si>
  <si>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</si>
  <si>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</si>
  <si>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</si>
  <si>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</si>
  <si>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</si>
  <si>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</si>
  <si>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</si>
  <si>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</si>
  <si>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</si>
  <si>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</si>
  <si>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</si>
  <si>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</si>
  <si>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</si>
  <si>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</si>
  <si>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</si>
  <si>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</si>
  <si>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</si>
  <si>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</si>
  <si>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</si>
  <si>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</si>
  <si>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</si>
  <si>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</si>
  <si>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</si>
  <si>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</si>
  <si>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</si>
  <si>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</si>
  <si>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</si>
  <si>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</si>
  <si>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</si>
  <si>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</si>
  <si>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</si>
  <si>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</si>
  <si>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</si>
  <si>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</si>
  <si>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</si>
  <si>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</si>
  <si>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</si>
  <si>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</si>
  <si>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</si>
  <si>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</si>
  <si>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</si>
  <si>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</si>
  <si>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</si>
  <si>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</si>
  <si>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</si>
  <si>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</si>
  <si>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</si>
  <si>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</si>
  <si>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</si>
  <si>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</si>
  <si>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</si>
  <si>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</si>
  <si>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</si>
  <si>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</si>
  <si>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</si>
  <si>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</si>
  <si>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</si>
  <si>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</si>
  <si>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</si>
  <si>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</si>
  <si>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</si>
  <si>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</si>
  <si>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</si>
  <si>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</si>
  <si>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</si>
  <si>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</si>
  <si>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</si>
  <si>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</si>
  <si>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</si>
  <si>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</si>
  <si>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</si>
  <si>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</si>
  <si>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</si>
  <si>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</si>
  <si>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</si>
  <si>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</si>
  <si>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</si>
  <si>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</si>
  <si>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</si>
  <si>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</si>
  <si>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</si>
  <si>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</si>
  <si>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</si>
  <si>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</si>
  <si>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</si>
  <si>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</si>
  <si>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</si>
  <si>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</si>
  <si>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</si>
  <si>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</si>
  <si>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</si>
  <si>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</si>
  <si>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</si>
  <si>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</si>
  <si>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</si>
  <si>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</si>
  <si>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2021-18-10000557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</si>
</sst>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90" zoomScaleNormal="90"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5" t="s">
        <v>2714</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242"/>
      <c r="I20" s="148" t="s">
        <v>404</v>
      </c>
      <c r="J20" s="149" t="s">
        <v>418</v>
      </c>
      <c r="K20" s="150">
        <v>5711956120</v>
      </c>
      <c r="L20" s="151">
        <v>44197</v>
      </c>
      <c r="M20" s="151">
        <v>44561</v>
      </c>
      <c r="N20" s="134">
        <f>+(M20-L20)/30</f>
        <v>12.133333333333333</v>
      </c>
      <c r="O20" s="137"/>
      <c r="U20" s="133"/>
      <c r="V20" s="105">
        <f ca="1">NOW()</f>
        <v>44193.82891527778</v>
      </c>
      <c r="W20" s="105">
        <f ca="1">NOW()</f>
        <v>44193.82891527778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DIOCESIS DE FLORENCIA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2699</v>
      </c>
      <c r="C48" s="112" t="s">
        <v>31</v>
      </c>
      <c r="D48" s="120" t="s">
        <v>2709</v>
      </c>
      <c r="E48" s="144">
        <v>39519</v>
      </c>
      <c r="F48" s="144">
        <v>39812</v>
      </c>
      <c r="G48" s="158">
        <f>IF(AND(E48&lt;&gt;"",F48&lt;&gt;""),((F48-E48)/30),"")</f>
        <v>9.7666666666666675</v>
      </c>
      <c r="H48" s="114" t="s">
        <v>2710</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2699</v>
      </c>
      <c r="C49" s="112" t="s">
        <v>31</v>
      </c>
      <c r="D49" s="110" t="s">
        <v>2711</v>
      </c>
      <c r="E49" s="144">
        <v>40190</v>
      </c>
      <c r="F49" s="144">
        <v>40512</v>
      </c>
      <c r="G49" s="158">
        <f t="shared" ref="G49:G50" si="2">IF(AND(E49&lt;&gt;"",F49&lt;&gt;""),((F49-E49)/30),"")</f>
        <v>10.733333333333333</v>
      </c>
      <c r="H49" s="114" t="s">
        <v>2712</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2699</v>
      </c>
      <c r="C50" s="112" t="s">
        <v>31</v>
      </c>
      <c r="D50" s="120" t="s">
        <v>2700</v>
      </c>
      <c r="E50" s="144">
        <v>40210</v>
      </c>
      <c r="F50" s="144">
        <v>40877</v>
      </c>
      <c r="G50" s="158">
        <f t="shared" si="2"/>
        <v>22.233333333333334</v>
      </c>
      <c r="H50" s="121" t="s">
        <v>2701</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2699</v>
      </c>
      <c r="C51" s="112" t="s">
        <v>31</v>
      </c>
      <c r="D51" s="120" t="s">
        <v>2702</v>
      </c>
      <c r="E51" s="144">
        <v>40948</v>
      </c>
      <c r="F51" s="144">
        <v>41258</v>
      </c>
      <c r="G51" s="158">
        <f t="shared" ref="G51:G107" si="3">IF(AND(E51&lt;&gt;"",F51&lt;&gt;""),((F51-E51)/30),"")</f>
        <v>10.333333333333334</v>
      </c>
      <c r="H51" s="121" t="s">
        <v>2703</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2699</v>
      </c>
      <c r="C52" s="112" t="s">
        <v>31</v>
      </c>
      <c r="D52" s="120" t="s">
        <v>2704</v>
      </c>
      <c r="E52" s="144">
        <v>41376</v>
      </c>
      <c r="F52" s="144">
        <v>41639</v>
      </c>
      <c r="G52" s="158">
        <f t="shared" si="3"/>
        <v>8.7666666666666675</v>
      </c>
      <c r="H52" s="118" t="s">
        <v>2705</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2699</v>
      </c>
      <c r="C53" s="112" t="s">
        <v>31</v>
      </c>
      <c r="D53" s="120" t="s">
        <v>2706</v>
      </c>
      <c r="E53" s="144">
        <v>41663</v>
      </c>
      <c r="F53" s="144">
        <v>41936</v>
      </c>
      <c r="G53" s="158">
        <f t="shared" si="3"/>
        <v>9.1</v>
      </c>
      <c r="H53" s="121" t="s">
        <v>2707</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8">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8">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8">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8">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8">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8">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2708</v>
      </c>
      <c r="E60" s="144">
        <v>43804</v>
      </c>
      <c r="F60" s="144">
        <v>44160</v>
      </c>
      <c r="G60" s="158">
        <f t="shared" si="3"/>
        <v>11.866666666666667</v>
      </c>
      <c r="H60" s="121" t="s">
        <v>2713</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2695</v>
      </c>
      <c r="E114" s="144">
        <v>43879</v>
      </c>
      <c r="F114" s="144">
        <v>44196</v>
      </c>
      <c r="G114" s="158">
        <f>IF(AND(E114&lt;&gt;"",F114&lt;&gt;""),((F114-E114)/30),"")</f>
        <v>10.566666666666666</v>
      </c>
      <c r="H114" s="121" t="s">
        <v>2692</v>
      </c>
      <c r="I114" s="120" t="s">
        <v>404</v>
      </c>
      <c r="J114" s="120" t="s">
        <v>406</v>
      </c>
      <c r="K114" s="122">
        <v>385354094</v>
      </c>
      <c r="L114" s="100">
        <f>+IF(AND(K114&gt;0,O114="Ejecución"),(K114/877802)*Tabla28[[#This Row],[% participación]],IF(AND(K114&gt;0,O114&lt;&gt;"Ejecución"),"-",""))</f>
        <v>438.9988790182752</v>
      </c>
      <c r="M114" s="123" t="s">
        <v>1148</v>
      </c>
      <c r="N114" s="171">
        <f>+IF(M118="No",1,IF(M118="Si","Ingrese %",""))</f>
        <v>1</v>
      </c>
      <c r="O114" s="160" t="s">
        <v>1150</v>
      </c>
      <c r="P114" s="78"/>
    </row>
    <row r="115" spans="1:16" s="6" customFormat="1" ht="24.75" customHeight="1" x14ac:dyDescent="0.25">
      <c r="A115" s="142">
        <v>2</v>
      </c>
      <c r="B115" s="159" t="s">
        <v>2665</v>
      </c>
      <c r="C115" s="161" t="s">
        <v>31</v>
      </c>
      <c r="D115" s="63" t="s">
        <v>2696</v>
      </c>
      <c r="E115" s="144">
        <v>43880</v>
      </c>
      <c r="F115" s="144">
        <v>44196</v>
      </c>
      <c r="G115" s="158">
        <f t="shared" ref="G115:G116" si="4">IF(AND(E115&lt;&gt;"",F115&lt;&gt;""),((F115-E115)/30),"")</f>
        <v>10.533333333333333</v>
      </c>
      <c r="H115" s="64" t="s">
        <v>2693</v>
      </c>
      <c r="I115" s="63" t="s">
        <v>404</v>
      </c>
      <c r="J115" s="63" t="s">
        <v>406</v>
      </c>
      <c r="K115" s="68">
        <v>1718675869</v>
      </c>
      <c r="L115" s="100">
        <f>+IF(AND(K115&gt;0,O115="Ejecución"),(K115/877802)*Tabla28[[#This Row],[% participación]],IF(AND(K115&gt;0,O115&lt;&gt;"Ejecución"),"-",""))</f>
        <v>1957.9311382293502</v>
      </c>
      <c r="M115" s="65" t="s">
        <v>1148</v>
      </c>
      <c r="N115" s="171">
        <f>+IF(M118="No",1,IF(M118="Si","Ingrese %",""))</f>
        <v>1</v>
      </c>
      <c r="O115" s="160" t="s">
        <v>1150</v>
      </c>
      <c r="P115" s="78"/>
    </row>
    <row r="116" spans="1:16" s="6" customFormat="1" ht="24.75" customHeight="1" x14ac:dyDescent="0.25">
      <c r="A116" s="142">
        <v>3</v>
      </c>
      <c r="B116" s="159" t="s">
        <v>2665</v>
      </c>
      <c r="C116" s="161" t="s">
        <v>31</v>
      </c>
      <c r="D116" s="63" t="s">
        <v>2697</v>
      </c>
      <c r="E116" s="144">
        <v>43880</v>
      </c>
      <c r="F116" s="144">
        <v>44196</v>
      </c>
      <c r="G116" s="158">
        <f t="shared" si="4"/>
        <v>10.533333333333333</v>
      </c>
      <c r="H116" s="64" t="s">
        <v>2693</v>
      </c>
      <c r="I116" s="63" t="s">
        <v>404</v>
      </c>
      <c r="J116" s="63" t="s">
        <v>416</v>
      </c>
      <c r="K116" s="68">
        <v>2895132866</v>
      </c>
      <c r="L116" s="100">
        <f>+IF(AND(K116&gt;0,O116="Ejecución"),(K116/877802)*Tabla28[[#This Row],[% participación]],IF(AND(K116&gt;0,O116&lt;&gt;"Ejecución"),"-",""))</f>
        <v>3298.1616195907504</v>
      </c>
      <c r="M116" s="65" t="s">
        <v>1148</v>
      </c>
      <c r="N116" s="171">
        <f>+IF(M118="No",1,IF(M118="Si","Ingrese %",""))</f>
        <v>1</v>
      </c>
      <c r="O116" s="160" t="s">
        <v>1150</v>
      </c>
      <c r="P116" s="78"/>
    </row>
    <row r="117" spans="1:16" s="6" customFormat="1" ht="24.75" customHeight="1" outlineLevel="1" x14ac:dyDescent="0.25">
      <c r="A117" s="142">
        <v>4</v>
      </c>
      <c r="B117" s="159" t="s">
        <v>2665</v>
      </c>
      <c r="C117" s="161" t="s">
        <v>31</v>
      </c>
      <c r="D117" s="63" t="s">
        <v>2698</v>
      </c>
      <c r="E117" s="144">
        <v>43880</v>
      </c>
      <c r="F117" s="144">
        <v>44195</v>
      </c>
      <c r="G117" s="158">
        <f t="shared" ref="G117:G159" si="5">IF(AND(E117&lt;&gt;"",F117&lt;&gt;""),((F117-E117)/30),"")</f>
        <v>10.5</v>
      </c>
      <c r="H117" s="64" t="s">
        <v>2694</v>
      </c>
      <c r="I117" s="63" t="s">
        <v>404</v>
      </c>
      <c r="J117" s="63" t="s">
        <v>406</v>
      </c>
      <c r="K117" s="68">
        <v>1703904668</v>
      </c>
      <c r="L117" s="100">
        <f>+IF(AND(K117&gt;0,O117="Ejecución"),(K117/877802)*Tabla28[[#This Row],[% participación]],IF(AND(K117&gt;0,O117&lt;&gt;"Ejecución"),"-",""))</f>
        <v>1941.1036520764364</v>
      </c>
      <c r="M117" s="65" t="s">
        <v>1148</v>
      </c>
      <c r="N117" s="171">
        <f>+IF(M118="No",1,IF(M118="Si","Ingrese %",""))</f>
        <v>1</v>
      </c>
      <c r="O117" s="160" t="s">
        <v>1150</v>
      </c>
      <c r="P117" s="78"/>
    </row>
    <row r="118" spans="1:16" s="7" customFormat="1" ht="24.75" customHeight="1" outlineLevel="1" x14ac:dyDescent="0.25">
      <c r="A118" s="143">
        <v>5</v>
      </c>
      <c r="B118" s="159" t="s">
        <v>2665</v>
      </c>
      <c r="C118" s="161" t="s">
        <v>31</v>
      </c>
      <c r="D118" s="120"/>
      <c r="E118" s="144"/>
      <c r="F118" s="144"/>
      <c r="G118" s="158" t="str">
        <f>IF(AND(E118&lt;&gt;"",F118&lt;&gt;""),((F118-E118)/30),"")</f>
        <v/>
      </c>
      <c r="H118" s="64"/>
      <c r="I118" s="63"/>
      <c r="J118" s="63"/>
      <c r="K118" s="68"/>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171358683.59999999</v>
      </c>
      <c r="F185" s="92"/>
      <c r="G185" s="93"/>
      <c r="H185" s="88"/>
      <c r="I185" s="90" t="s">
        <v>2627</v>
      </c>
      <c r="J185" s="164">
        <f>+SUM(M179:M183)</f>
        <v>0.02</v>
      </c>
      <c r="K185" s="235" t="s">
        <v>2628</v>
      </c>
      <c r="L185" s="235"/>
      <c r="M185" s="94">
        <f>+J185*(SUM(K20:K35))</f>
        <v>114239122.40000001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ideacentre</cp:lastModifiedBy>
  <cp:lastPrinted>2020-11-20T15:12:35Z</cp:lastPrinted>
  <dcterms:created xsi:type="dcterms:W3CDTF">2020-10-14T21:57:42Z</dcterms:created>
  <dcterms:modified xsi:type="dcterms:W3CDTF">2020-12-29T00:53:38Z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