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05" yWindow="-105" windowWidth="19425" windowHeight="1042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58" i="12" l="1"/>
  <c r="M57" i="12"/>
  <c r="M56" i="12"/>
  <c r="M55" i="12"/>
  <c r="M54" i="12"/>
  <c r="M49" i="12" l="1"/>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J172" i="25" l="1"/>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<sst xmlns="http://schemas.openxmlformats.org/spreadsheetml/2006/main" count="4062" uniqueCount="2732">
  <si>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</si>
  <si>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</si>
  <si>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</si>
  <si>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</si>
  <si>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</si>
  <si>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</si>
  <si>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</si>
  <si>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</si>
  <si>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</si>
  <si>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</si>
  <si>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</si>
  <si>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</si>
  <si>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</si>
  <si>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</si>
  <si>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</si>
  <si>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</si>
  <si>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</si>
  <si>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</si>
  <si>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</si>
  <si>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</si>
  <si>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</si>
  <si>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</si>
  <si>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</si>
  <si>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</si>
  <si>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</si>
  <si>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</si>
  <si>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</si>
  <si>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</si>
  <si>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</si>
  <si>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</si>
  <si>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</si>
  <si>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</si>
  <si>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</si>
  <si>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</si>
  <si>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</si>
  <si>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</si>
  <si>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</si>
  <si>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</si>
  <si>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</si>
  <si>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</si>
  <si>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</si>
  <si>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</si>
  <si>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</si>
  <si>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</si>
  <si>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</si>
  <si>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</si>
  <si>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</si>
  <si>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</si>
  <si>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</si>
  <si>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</si>
  <si>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</si>
  <si>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</si>
  <si>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</si>
  <si>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</si>
  <si>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</si>
  <si>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</si>
  <si>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</si>
  <si>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</si>
  <si>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</si>
  <si>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</si>
  <si>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</si>
  <si>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</si>
  <si>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</si>
  <si>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</si>
  <si>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</si>
  <si>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</si>
  <si>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</si>
  <si>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</si>
  <si>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</si>
  <si>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</si>
  <si>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</si>
  <si>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</si>
  <si>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</si>
  <si>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</si>
  <si>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</si>
  <si>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</si>
  <si>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</si>
  <si>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</si>
  <si>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</si>
  <si>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</si>
  <si>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</si>
  <si>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</si>
  <si>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</si>
  <si>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</si>
  <si>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</si>
  <si>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</si>
  <si>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</si>
  <si>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</si>
  <si>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</si>
  <si>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</si>
  <si>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</si>
  <si>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</si>
  <si>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</si>
  <si>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</si>
  <si>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</si>
  <si>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</si>
  <si>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</si>
  <si>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</si>
  <si>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</si>
  <si>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</si>
  <si>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</si>
  <si>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</si>
  <si>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</si>
  <si>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</si>
  <si>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</si>
  <si>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</si>
  <si>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</si>
  <si>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</si>
  <si>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</si>
  <si>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</si>
  <si>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</si>
  <si>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</si>
  <si>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</si>
  <si>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</si>
  <si>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</si>
  <si>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</si>
  <si>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</si>
  <si>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</si>
  <si>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</si>
  <si>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</si>
  <si>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</si>
  <si>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</si>
  <si>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</si>
  <si>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</si>
  <si>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</si>
  <si>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</si>
  <si>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</si>
  <si>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</si>
  <si>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</si>
  <si>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</si>
  <si>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</si>
  <si>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</si>
  <si>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</si>
  <si>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</si>
  <si>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</si>
  <si>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</si>
  <si>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</si>
  <si>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</si>
  <si>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</si>
  <si>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</si>
  <si>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</si>
  <si>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</si>
  <si>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</si>
  <si>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</si>
  <si>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</si>
  <si>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</si>
  <si>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</si>
  <si>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</si>
  <si>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</si>
  <si>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</si>
  <si>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</si>
  <si>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</si>
  <si>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</si>
  <si>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</si>
  <si>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</si>
  <si>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</si>
  <si>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</si>
  <si>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</si>
  <si>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</si>
  <si>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</si>
  <si>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</si>
  <si>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</si>
  <si>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</si>
  <si>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</si>
  <si>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</si>
  <si>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</si>
  <si>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</si>
  <si>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</si>
  <si>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</si>
  <si>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</si>
  <si>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</si>
  <si>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</si>
  <si>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</si>
  <si>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</si>
  <si>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</si>
  <si>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</si>
  <si>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</si>
  <si>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</si>
  <si>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</si>
  <si>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</si>
  <si>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</si>
  <si>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</si>
  <si>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</si>
  <si>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</si>
  <si>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</si>
  <si>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</si>
  <si>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</si>
  <si>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</si>
  <si>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</si>
  <si>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</si>
  <si>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</si>
  <si>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</si>
  <si>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</si>
  <si>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</si>
  <si>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</si>
  <si>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</si>
  <si>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</si>
  <si>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</si>
  <si>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</si>
  <si>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</si>
  <si>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</si>
  <si>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</si>
  <si>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</si>
  <si>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</si>
  <si>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</si>
  <si>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</si>
  <si>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</si>
  <si>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</si>
  <si>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</si>
  <si>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</si>
  <si>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</si>
  <si>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</si>
  <si>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</si>
  <si>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</si>
  <si>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</si>
  <si>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</si>
  <si>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</si>
  <si>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</si>
  <si>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</si>
  <si>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</si>
  <si>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</si>
  <si>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</si>
  <si>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</si>
  <si>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</si>
  <si>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</si>
  <si>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</si>
  <si>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</si>
  <si>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</si>
  <si>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</si>
  <si>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</si>
  <si>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</si>
  <si>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</si>
  <si>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</si>
  <si>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</si>
  <si>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</si>
  <si>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</si>
  <si>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</si>
  <si>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</si>
  <si>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</si>
  <si>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</si>
  <si>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</si>
  <si>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</si>
  <si>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</si>
  <si>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</si>
  <si>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</si>
  <si>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</si>
  <si>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</si>
  <si>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</si>
  <si>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</si>
  <si>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</si>
  <si>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</si>
  <si>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</si>
  <si>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</si>
  <si>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</si>
  <si>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</si>
  <si>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</si>
  <si>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</si>
  <si>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</si>
  <si>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</si>
  <si>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</si>
  <si>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</si>
  <si>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</si>
  <si>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</si>
  <si>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</si>
  <si>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</si>
  <si>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</si>
  <si>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</si>
  <si>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</si>
  <si>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</si>
  <si>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</si>
  <si>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</si>
  <si>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</si>
  <si>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</si>
  <si>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</si>
  <si>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</si>
  <si>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</si>
  <si>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</si>
  <si>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</si>
  <si>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</si>
  <si>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</si>
  <si>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</si>
  <si>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</si>
  <si>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</si>
  <si>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</si>
  <si>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</si>
  <si>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</si>
  <si>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</si>
  <si>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</si>
  <si>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</si>
  <si>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</si>
  <si>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</si>
  <si>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</si>
  <si>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</si>
  <si>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</si>
  <si>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</si>
  <si>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</si>
  <si>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</si>
  <si>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</si>
  <si>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</si>
  <si>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</si>
  <si>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</si>
  <si>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</si>
  <si>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</si>
  <si>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</si>
  <si>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</si>
  <si>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</si>
  <si>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</si>
  <si>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</si>
  <si>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</si>
  <si>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</si>
  <si>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</si>
  <si>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</si>
  <si>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</si>
  <si>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</si>
  <si>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</si>
  <si>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</si>
  <si>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</si>
  <si>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</si>
  <si>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</si>
  <si>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</si>
  <si>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</si>
  <si>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</si>
  <si>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</si>
  <si>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</si>
  <si>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</si>
  <si>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</si>
  <si>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</si>
  <si>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</si>
  <si>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</si>
  <si>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</si>
  <si>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</si>
  <si>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</si>
  <si>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</si>
  <si>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</si>
  <si>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</si>
  <si>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</si>
  <si>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</si>
  <si>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</si>
  <si>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</si>
  <si>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</si>
  <si>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</si>
  <si>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</si>
  <si>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</si>
  <si>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</si>
  <si>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</si>
  <si>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</si>
  <si>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</si>
  <si>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</si>
  <si>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</si>
  <si>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</si>
  <si>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</si>
  <si>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</si>
  <si>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</si>
  <si>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</si>
  <si>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</si>
  <si>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</si>
  <si>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</si>
  <si>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</si>
  <si>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</si>
  <si>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</si>
  <si>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</si>
  <si>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</si>
  <si>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</si>
  <si>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</si>
  <si>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</si>
  <si>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</si>
  <si>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</si>
  <si>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</si>
  <si>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</si>
  <si>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</si>
  <si>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</si>
  <si>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</si>
  <si>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</si>
  <si>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</si>
  <si>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</si>
  <si>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</si>
  <si>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</si>
  <si>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</si>
  <si>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</si>
  <si>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</si>
  <si>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</si>
  <si>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</si>
  <si>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</si>
  <si>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</si>
  <si>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</si>
  <si>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</si>
  <si>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</si>
  <si>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</si>
  <si>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</si>
  <si>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</si>
  <si>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</si>
  <si>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</si>
  <si>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</si>
  <si>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</si>
  <si>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</si>
  <si>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</si>
  <si>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</si>
  <si>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</si>
  <si>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</si>
  <si>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</si>
  <si>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</si>
  <si>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</si>
  <si>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</si>
  <si>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</si>
  <si>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</si>
  <si>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</si>
  <si>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</si>
  <si>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</si>
  <si>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</si>
  <si>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</si>
  <si>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</si>
  <si>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</si>
  <si>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</si>
  <si>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</si>
  <si>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</si>
  <si>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</si>
  <si>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</si>
  <si>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</si>
  <si>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</si>
  <si>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</si>
  <si>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</si>
  <si>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</si>
  <si>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</si>
  <si>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</si>
  <si>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</si>
  <si>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</si>
  <si>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</si>
  <si>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</si>
  <si>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</si>
  <si>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</si>
  <si>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</si>
  <si>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</si>
  <si>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</si>
  <si>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</si>
  <si>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</si>
  <si>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</si>
  <si>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</si>
  <si>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</si>
  <si>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</si>
  <si>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</si>
  <si>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</si>
  <si>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</si>
  <si>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</si>
  <si>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</si>
  <si>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</si>
  <si>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</si>
  <si>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</si>
  <si>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</si>
  <si>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</si>
  <si>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</si>
  <si>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</si>
  <si>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</si>
  <si>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</si>
  <si>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</si>
  <si>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</si>
  <si>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</si>
  <si>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</si>
  <si>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</si>
  <si>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</si>
  <si>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</si>
  <si>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</si>
  <si>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</si>
  <si>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</si>
  <si>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</si>
  <si>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</si>
  <si>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</si>
  <si>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</si>
  <si>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</si>
  <si>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</si>
  <si>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</si>
  <si>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</si>
  <si>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</si>
  <si>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</si>
  <si>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</si>
  <si>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</si>
  <si>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</si>
  <si>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</si>
  <si>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</si>
  <si>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</si>
  <si>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</si>
  <si>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</si>
  <si>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</si>
  <si>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</si>
  <si>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</si>
  <si>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</si>
  <si>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</si>
  <si>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</si>
  <si>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</si>
  <si>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</si>
  <si>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</si>
  <si>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</si>
  <si>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</si>
  <si>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</si>
  <si>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</si>
  <si>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</si>
  <si>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</si>
  <si>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</si>
  <si>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</si>
  <si>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</si>
  <si>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</si>
  <si>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</si>
  <si>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</si>
  <si>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</si>
  <si>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</si>
  <si>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</si>
  <si>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</si>
  <si>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</si>
  <si>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</si>
  <si>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</si>
  <si>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</si>
  <si>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</si>
  <si>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</si>
  <si>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</si>
  <si>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</si>
  <si>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</si>
  <si>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</si>
  <si>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</si>
  <si>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</si>
  <si>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</si>
  <si>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</si>
  <si>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</si>
  <si>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</si>
  <si>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</si>
  <si>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</si>
  <si>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</si>
  <si>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</si>
  <si>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</si>
  <si>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</si>
  <si>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</si>
  <si>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</si>
  <si>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</si>
  <si>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</si>
  <si>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</si>
  <si>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</si>
  <si>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</si>
  <si>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</si>
  <si>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</si>
  <si>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</si>
  <si>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</si>
  <si>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</si>
  <si>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</si>
  <si>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</si>
  <si>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</si>
  <si>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</si>
  <si>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</si>
  <si>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</si>
  <si>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</si>
  <si>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</si>
  <si>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</si>
  <si>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</si>
  <si>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</si>
  <si>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</si>
  <si>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</si>
  <si>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</si>
  <si>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</si>
  <si>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</si>
  <si>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</si>
  <si>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</si>
  <si>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</si>
  <si>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</si>
  <si>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</si>
  <si>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</si>
  <si>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</si>
  <si>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</si>
  <si>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</si>
  <si>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</si>
  <si>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</si>
  <si>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</si>
  <si>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</si>
  <si>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</si>
  <si>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</si>
  <si>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</si>
  <si>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</si>
  <si>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</si>
  <si>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</si>
  <si>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</si>
  <si>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</si>
  <si>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</si>
  <si>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</si>
  <si>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</si>
  <si>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</si>
  <si>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</si>
  <si>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</si>
  <si>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</si>
  <si>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</si>
  <si>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</si>
  <si>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</si>
  <si>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</si>
  <si>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</si>
  <si>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</si>
  <si>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</si>
  <si>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</si>
  <si>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</si>
  <si>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</si>
  <si>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</si>
  <si>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</si>
  <si>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</si>
  <si>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</si>
  <si>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</si>
  <si>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</si>
  <si>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</si>
  <si>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</si>
  <si>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</si>
  <si>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</si>
  <si>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</si>
  <si>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</si>
  <si>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</si>
  <si>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</si>
  <si>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</si>
  <si>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</si>
  <si>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</si>
  <si>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</si>
  <si>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</si>
  <si>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</si>
  <si>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</si>
  <si>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</si>
  <si>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</si>
  <si>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</si>
  <si>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</si>
  <si>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</si>
  <si>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</si>
  <si>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</si>
  <si>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</si>
  <si>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</si>
  <si>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</si>
  <si>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</si>
  <si>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</si>
  <si>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</si>
  <si>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</si>
  <si>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</si>
  <si>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</si>
  <si>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</si>
  <si>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</si>
  <si>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</si>
  <si>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</si>
  <si>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</si>
  <si>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</si>
  <si>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</si>
  <si>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</si>
  <si>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</si>
  <si>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</si>
  <si>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</si>
  <si>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</si>
  <si>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</si>
  <si>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</si>
  <si>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</si>
  <si>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</si>
  <si>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</si>
  <si>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</si>
  <si>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</si>
  <si>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</si>
  <si>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</si>
  <si>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</si>
  <si>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</si>
  <si>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</si>
  <si>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</si>
  <si>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</si>
  <si>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</si>
  <si>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</si>
  <si>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</si>
  <si>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</si>
  <si>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</si>
  <si>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</si>
  <si>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</si>
  <si>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</si>
  <si>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</si>
  <si>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</si>
  <si>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</si>
  <si>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</si>
  <si>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</si>
  <si>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</si>
  <si>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</si>
  <si>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</si>
  <si>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</si>
  <si>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</si>
  <si>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</si>
  <si>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</si>
  <si>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</si>
  <si>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</si>
  <si>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</si>
  <si>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</si>
  <si>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</si>
  <si>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</si>
  <si>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</si>
  <si>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</si>
  <si>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</si>
  <si>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</si>
  <si>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</si>
  <si>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</si>
  <si>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</si>
  <si>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</si>
  <si>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</si>
  <si>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</si>
  <si>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</si>
  <si>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</si>
  <si>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</si>
  <si>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</si>
  <si>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</si>
  <si>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</si>
  <si>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</si>
  <si>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</si>
  <si>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</si>
  <si>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</si>
  <si>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</si>
  <si>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</si>
  <si>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</si>
  <si>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</si>
  <si>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</si>
  <si>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</si>
  <si>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</si>
  <si>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</si>
  <si>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</si>
  <si>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</si>
  <si>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</si>
  <si>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</si>
  <si>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</si>
  <si>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</si>
  <si>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</si>
  <si>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</si>
  <si>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</si>
  <si>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</si>
  <si>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</si>
  <si>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</si>
  <si>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</si>
  <si>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</si>
  <si>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</si>
  <si>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</si>
  <si>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</si>
  <si>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</si>
  <si>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</si>
  <si>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</si>
  <si>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</si>
  <si>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</si>
  <si>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</si>
  <si>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</si>
  <si>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</si>
  <si>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</si>
  <si>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</si>
  <si>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</si>
  <si>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</si>
  <si>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</si>
  <si>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</si>
  <si>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</si>
  <si>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</si>
  <si>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</si>
  <si>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</si>
  <si>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</si>
  <si>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</si>
  <si>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</si>
  <si>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</si>
  <si>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</si>
  <si>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</si>
  <si>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</si>
  <si>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</si>
  <si>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</si>
  <si>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</si>
  <si>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</si>
  <si>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</si>
  <si>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</si>
  <si>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</si>
  <si>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</si>
  <si>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</si>
  <si>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</si>
  <si>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</si>
  <si>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</si>
  <si>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</si>
  <si>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</si>
  <si>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</si>
  <si>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</si>
  <si>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</si>
  <si>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</si>
  <si>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</si>
  <si>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</si>
  <si>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</si>
  <si>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</si>
  <si>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</si>
  <si>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</si>
  <si>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</si>
  <si>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</si>
  <si>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</si>
  <si>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</si>
  <si>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</si>
  <si>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</si>
  <si>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</si>
  <si>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</si>
  <si>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</si>
  <si>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</si>
  <si>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</si>
  <si>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</si>
  <si>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</si>
  <si>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</si>
  <si>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</si>
  <si>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</si>
  <si>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</si>
  <si>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</si>
  <si>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</si>
  <si>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</si>
  <si>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</si>
  <si>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</si>
  <si>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</si>
  <si>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</si>
  <si>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</si>
  <si>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</si>
  <si>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</si>
  <si>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</si>
  <si>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</si>
  <si>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</si>
  <si>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</si>
  <si>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</si>
  <si>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</si>
  <si>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</si>
  <si>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</si>
  <si>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</si>
  <si>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</si>
  <si>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</si>
  <si>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</si>
  <si>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</si>
  <si>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</si>
  <si>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</si>
  <si>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</si>
  <si>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</si>
  <si>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</si>
  <si>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</si>
  <si>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</si>
  <si>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</si>
  <si>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</si>
  <si>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</si>
  <si>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</si>
  <si>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</si>
  <si>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</si>
  <si>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</si>
  <si>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</si>
  <si>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</si>
  <si>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</si>
  <si>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</si>
  <si>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</si>
  <si>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</si>
  <si>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</si>
  <si>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</si>
  <si>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</si>
  <si>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</si>
  <si>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</si>
  <si>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</si>
  <si>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</si>
  <si>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</si>
  <si>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</si>
  <si>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</si>
  <si>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</si>
  <si>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</si>
  <si>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</si>
  <si>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</si>
  <si>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</si>
  <si>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</si>
  <si>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</si>
  <si>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</si>
  <si>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</si>
  <si>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</si>
  <si>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</si>
  <si>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</si>
  <si>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</si>
  <si>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</si>
  <si>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</si>
  <si>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</si>
  <si>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</si>
  <si>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</si>
  <si>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</si>
  <si>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</si>
  <si>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</si>
  <si>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</si>
  <si>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</si>
  <si>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</si>
  <si>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</si>
  <si>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</si>
  <si>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</si>
  <si>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</si>
  <si>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</si>
  <si>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</si>
  <si>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</si>
  <si>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</si>
  <si>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</si>
  <si>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</si>
  <si>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</si>
  <si>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</si>
  <si>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</si>
  <si>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</si>
  <si>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</si>
  <si>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</si>
  <si>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</si>
  <si>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</si>
  <si>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</si>
  <si>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</si>
  <si>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</si>
  <si>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</si>
  <si>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</si>
  <si>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</si>
  <si>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</si>
  <si>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</si>
  <si>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</si>
  <si>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</si>
  <si>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</si>
  <si>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</si>
  <si>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</si>
  <si>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</si>
  <si>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</si>
  <si>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</si>
  <si>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</si>
  <si>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</si>
  <si>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</si>
  <si>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</si>
  <si>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</si>
  <si>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</si>
  <si>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</si>
  <si>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</si>
  <si>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</si>
  <si>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</si>
  <si>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</si>
  <si>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</si>
  <si>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</si>
  <si>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</si>
  <si>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</si>
  <si>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</si>
  <si>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</si>
  <si>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</si>
  <si>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</si>
  <si>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</si>
  <si>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</si>
  <si>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</si>
  <si>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</si>
  <si>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</si>
  <si>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</si>
  <si>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</si>
  <si>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</si>
  <si>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</si>
  <si>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</si>
  <si>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</si>
  <si>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</si>
  <si>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</si>
  <si>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</si>
  <si>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</si>
  <si>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</si>
  <si>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</si>
  <si>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</si>
  <si>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</si>
  <si>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</si>
  <si>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</si>
  <si>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</si>
  <si>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</si>
  <si>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</si>
  <si>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</si>
  <si>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</si>
  <si>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</si>
  <si>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</si>
  <si>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</si>
  <si>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</si>
  <si>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</si>
  <si>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</si>
  <si>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</si>
  <si>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</si>
  <si>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</si>
  <si>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</si>
  <si>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</si>
  <si>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</si>
  <si>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</si>
  <si>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</si>
  <si>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</si>
  <si>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</si>
  <si>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</si>
  <si>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</si>
  <si>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</si>
  <si>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</si>
  <si>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</si>
  <si>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</si>
  <si>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</si>
  <si>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</si>
  <si>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</si>
  <si>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</si>
  <si>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</si>
  <si>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</si>
  <si>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</si>
  <si>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</si>
  <si>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</si>
  <si>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</si>
  <si>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</si>
  <si>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</si>
  <si>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</si>
  <si>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</si>
  <si>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</si>
  <si>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</si>
  <si>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</si>
  <si>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</si>
  <si>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</si>
  <si>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</si>
  <si>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</si>
  <si>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</si>
  <si>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</si>
  <si>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</si>
  <si>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</si>
  <si>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</si>
  <si>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</si>
  <si>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</si>
  <si>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</si>
  <si>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</si>
  <si>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</si>
  <si>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</si>
  <si>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</si>
  <si>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</si>
  <si>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</si>
  <si>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</si>
  <si>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</si>
  <si>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</si>
  <si>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</si>
  <si>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</si>
  <si>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</si>
  <si>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</si>
  <si>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</si>
  <si>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</si>
  <si>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</si>
  <si>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</si>
  <si>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</si>
  <si>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</si>
  <si>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</si>
  <si>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</si>
  <si>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</si>
  <si>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</si>
  <si>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</si>
  <si>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</si>
  <si>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</si>
  <si>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</si>
  <si>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</si>
  <si>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</si>
  <si>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</si>
  <si>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</si>
  <si>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</si>
  <si>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</si>
  <si>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</si>
  <si>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</si>
  <si>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</si>
  <si>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</si>
  <si>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</si>
  <si>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</si>
  <si>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</si>
  <si>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</si>
  <si>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</si>
  <si>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</si>
  <si>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</si>
  <si>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</si>
  <si>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</si>
  <si>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</si>
  <si>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</si>
  <si>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</si>
  <si>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</si>
  <si>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</si>
  <si>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</si>
  <si>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</si>
  <si>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</si>
  <si>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</si>
  <si>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</si>
  <si>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</si>
  <si>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</si>
  <si>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</si>
  <si>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</si>
  <si>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</si>
  <si>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</si>
  <si>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</si>
  <si>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</si>
  <si>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</si>
  <si>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</si>
  <si>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</si>
  <si>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</si>
  <si>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</si>
  <si>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</si>
  <si>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</si>
  <si>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</si>
  <si>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</si>
  <si>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</si>
  <si>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</si>
  <si>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</si>
  <si>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</si>
  <si>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</si>
  <si>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</si>
  <si>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</si>
  <si>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</si>
  <si>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</si>
  <si>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</si>
  <si>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</si>
  <si>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</si>
  <si>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</si>
  <si>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</si>
  <si>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</si>
  <si>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</si>
  <si>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</si>
  <si>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</si>
  <si>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</si>
  <si>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</si>
  <si>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</si>
  <si>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</si>
  <si>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</si>
  <si>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</si>
  <si>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</si>
  <si>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</si>
  <si>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</si>
  <si>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</si>
  <si>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</si>
  <si>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</si>
  <si>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</si>
  <si>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</si>
  <si>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</si>
  <si>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</si>
  <si>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</si>
  <si>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</si>
  <si>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</si>
  <si>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</si>
  <si>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</si>
  <si>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</si>
  <si>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</si>
  <si>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</si>
  <si>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</si>
  <si>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</si>
  <si>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</si>
  <si>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</si>
  <si>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</si>
  <si>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</si>
  <si>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</si>
  <si>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</si>
  <si>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</si>
  <si>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</si>
  <si>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</si>
  <si>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</si>
  <si>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</si>
  <si>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</si>
  <si>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</si>
  <si>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</si>
  <si>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</si>
  <si>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</si>
  <si>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</si>
  <si>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</si>
  <si>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</si>
  <si>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</si>
  <si>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</si>
  <si>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</si>
  <si>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</si>
  <si>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</si>
  <si>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</si>
  <si>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</si>
  <si>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</si>
  <si>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</si>
  <si>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</si>
  <si>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</si>
  <si>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</si>
  <si>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</si>
  <si>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</si>
  <si>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</si>
  <si>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</si>
  <si>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</si>
  <si>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</si>
  <si>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</si>
  <si>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</si>
  <si>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</si>
  <si>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</si>
  <si>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</si>
  <si>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</si>
  <si>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</si>
  <si>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</si>
  <si>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</si>
  <si>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</si>
  <si>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</si>
  <si>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</si>
  <si>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</si>
  <si>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</si>
  <si>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</si>
  <si>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</si>
  <si>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</si>
  <si>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</si>
  <si>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</si>
  <si>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</si>
  <si>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</si>
  <si>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</si>
  <si>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</si>
  <si>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</si>
  <si>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</si>
  <si>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</si>
  <si>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</si>
  <si>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</si>
  <si>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</si>
  <si>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</si>
  <si>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</si>
  <si>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</si>
  <si>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</si>
  <si>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</si>
  <si>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</si>
  <si>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</si>
  <si>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</si>
  <si>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</si>
  <si>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</si>
  <si>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</si>
  <si>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</si>
  <si>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</si>
  <si>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</si>
  <si>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</si>
  <si>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</si>
  <si>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</si>
  <si>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</si>
  <si>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</si>
  <si>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</si>
  <si>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</si>
  <si>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</si>
  <si>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</si>
  <si>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</si>
  <si>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</si>
  <si>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</si>
  <si>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</si>
  <si>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</si>
  <si>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</si>
  <si>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</si>
  <si>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</si>
  <si>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</si>
  <si>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</si>
  <si>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</si>
  <si>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</si>
  <si>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</si>
  <si>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</si>
  <si>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</si>
  <si>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</si>
  <si>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</si>
  <si>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</si>
  <si>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</si>
  <si>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</si>
  <si>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</si>
  <si>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</si>
  <si>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</si>
  <si>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</si>
  <si>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</si>
  <si>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</si>
  <si>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</si>
  <si>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</si>
  <si>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</si>
  <si>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</si>
  <si>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</si>
  <si>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</si>
  <si>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</si>
  <si>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</si>
  <si>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</si>
  <si>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</si>
  <si>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</si>
  <si>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</si>
  <si>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</si>
  <si>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</si>
  <si>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</si>
  <si>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</si>
  <si>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</si>
  <si>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</si>
  <si>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</si>
  <si>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</si>
  <si>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</si>
  <si>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</si>
  <si>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</si>
  <si>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</si>
  <si>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</si>
  <si>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</si>
  <si>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</si>
  <si>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</si>
  <si>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</si>
  <si>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</si>
  <si>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</si>
  <si>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</si>
  <si>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</si>
  <si>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</si>
  <si>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</si>
  <si>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</si>
  <si>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</si>
  <si>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</si>
  <si>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</si>
  <si>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</si>
  <si>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</si>
  <si>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</si>
  <si>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</si>
  <si>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</si>
  <si>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</si>
  <si>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</si>
  <si>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</si>
  <si>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</si>
  <si>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</si>
  <si>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</si>
  <si>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</si>
  <si>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</si>
  <si>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</si>
  <si>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</si>
  <si>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</si>
  <si>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</si>
  <si>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</si>
  <si>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</si>
  <si>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</si>
  <si>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</si>
  <si>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</si>
  <si>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</si>
  <si>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</si>
  <si>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</si>
  <si>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</si>
  <si>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</si>
  <si>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</si>
  <si>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</si>
  <si>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</si>
  <si>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</si>
  <si>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</si>
  <si>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</si>
  <si>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</si>
  <si>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</si>
  <si>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</si>
  <si>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</si>
  <si>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</si>
  <si>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</si>
  <si>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</si>
  <si>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</si>
  <si>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</si>
  <si>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</si>
  <si>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</si>
  <si>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</si>
  <si>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</si>
  <si>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</si>
  <si>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</si>
  <si>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</si>
  <si>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</si>
  <si>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</si>
  <si>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</si>
  <si>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</si>
  <si>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</si>
  <si>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</si>
  <si>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</si>
  <si>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</si>
  <si>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</si>
  <si>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</si>
  <si>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</si>
  <si>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</si>
  <si>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</si>
  <si>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</si>
  <si>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</si>
  <si>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</si>
  <si>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</si>
  <si>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</si>
  <si>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</si>
  <si>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</si>
  <si>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</si>
  <si>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</si>
  <si>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</si>
  <si>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</si>
  <si>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</si>
  <si>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</si>
  <si>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</si>
  <si>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</si>
  <si>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</si>
  <si>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</si>
  <si>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</si>
  <si>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</si>
  <si>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</si>
  <si>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</si>
  <si>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</si>
  <si>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</si>
  <si>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</si>
  <si>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</si>
  <si>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</si>
  <si>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</si>
  <si>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</si>
  <si>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</si>
  <si>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</si>
  <si>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</si>
  <si>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</si>
  <si>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</si>
  <si>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</si>
  <si>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</si>
  <si>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</si>
  <si>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</si>
  <si>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</si>
  <si>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</si>
  <si>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</si>
  <si>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</si>
  <si>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</si>
  <si>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</si>
  <si>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</si>
  <si>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</si>
  <si>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</si>
  <si>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</si>
  <si>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</si>
  <si>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</si>
  <si>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</si>
  <si>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</si>
  <si>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</si>
  <si>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</si>
  <si>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</si>
  <si>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</si>
  <si>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</si>
  <si>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</si>
  <si>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</si>
  <si>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</si>
  <si>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</si>
  <si>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</si>
  <si>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</si>
  <si>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</si>
  <si>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</si>
  <si>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</si>
  <si>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</si>
  <si>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</si>
  <si>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</si>
  <si>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</si>
  <si>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</si>
  <si>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</si>
  <si>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</si>
  <si>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</si>
  <si>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</si>
  <si>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</si>
  <si>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</si>
  <si>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</si>
  <si>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</si>
  <si>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</si>
  <si>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</si>
  <si>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</si>
  <si>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</si>
  <si>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</si>
  <si>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</si>
  <si>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</si>
  <si>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</si>
  <si>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</si>
  <si>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</si>
  <si>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</si>
  <si>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</si>
  <si>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</si>
  <si>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</si>
  <si>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</si>
  <si>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</si>
  <si>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</si>
  <si>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</si>
  <si>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</si>
  <si>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</si>
  <si>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</si>
  <si>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</si>
  <si>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</si>
  <si>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</si>
  <si>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</si>
  <si>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</si>
  <si>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</si>
  <si>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</si>
  <si>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</si>
  <si>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</si>
  <si>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</si>
  <si>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</si>
  <si>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</si>
  <si>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</si>
  <si>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</si>
  <si>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</si>
  <si>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</si>
  <si>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</si>
  <si>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</si>
  <si>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</si>
  <si>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</si>
  <si>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</si>
  <si>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</si>
  <si>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</si>
  <si>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</si>
  <si>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</si>
  <si>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</si>
  <si>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</si>
  <si>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</si>
  <si>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</si>
  <si>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</si>
  <si>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</si>
  <si>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</si>
  <si>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</si>
  <si>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</si>
  <si>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</si>
  <si>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</si>
  <si>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</si>
  <si>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</si>
  <si>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</si>
  <si>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</si>
  <si>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</si>
  <si>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</si>
  <si>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</si>
  <si>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</si>
  <si>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</si>
  <si>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</si>
  <si>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</si>
  <si>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</si>
  <si>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</si>
  <si>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</si>
  <si>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</si>
  <si>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</si>
  <si>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</si>
  <si>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</si>
  <si>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</si>
  <si>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</si>
  <si>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</si>
  <si>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</si>
  <si>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</si>
  <si>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</si>
  <si>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</si>
  <si>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</si>
  <si>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</si>
  <si>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</si>
  <si>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</si>
  <si>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</si>
  <si>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</si>
  <si>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</si>
  <si>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</si>
  <si>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</si>
  <si>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</si>
  <si>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</si>
  <si>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</si>
  <si>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</si>
  <si>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</si>
  <si>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</si>
  <si>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</si>
  <si>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</si>
  <si>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</si>
  <si>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</si>
  <si>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</si>
  <si>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</si>
  <si>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</si>
  <si>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</si>
  <si>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</si>
  <si>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</si>
  <si>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</si>
  <si>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</si>
  <si>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</si>
  <si>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</si>
  <si>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</si>
  <si>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</si>
  <si>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</si>
  <si>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</si>
  <si>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</si>
  <si>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</si>
  <si>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</si>
  <si>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</si>
  <si>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</si>
  <si>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</si>
  <si>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</si>
  <si>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</si>
  <si>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</si>
  <si>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</si>
  <si>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</si>
  <si>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</si>
  <si>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</si>
  <si>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</si>
  <si>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</si>
  <si>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</si>
  <si>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</si>
  <si>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</si>
  <si>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</si>
  <si>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</si>
  <si>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</si>
  <si>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</si>
  <si>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</si>
  <si>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</si>
  <si>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</si>
  <si>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</si>
  <si>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</si>
  <si>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</si>
  <si>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</si>
  <si>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</si>
  <si>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</si>
  <si>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</si>
  <si>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</si>
  <si>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</si>
  <si>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</si>
  <si>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</si>
  <si>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</si>
  <si>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</si>
  <si>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</si>
  <si>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</si>
  <si>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</si>
  <si>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</si>
  <si>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</si>
  <si>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</si>
  <si>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</si>
  <si>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</si>
  <si>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</si>
  <si>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</si>
  <si>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</si>
  <si>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</si>
  <si>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</si>
  <si>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</si>
  <si>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</si>
  <si>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</si>
  <si>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</si>
  <si>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</si>
  <si>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</si>
  <si>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</si>
  <si>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</si>
  <si>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</si>
  <si>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</si>
  <si>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</si>
  <si>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</si>
  <si>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</si>
  <si>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</si>
  <si>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</si>
  <si>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</si>
  <si>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</si>
  <si>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</si>
  <si>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</si>
  <si>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</si>
  <si>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</si>
  <si>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</si>
  <si>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</si>
  <si>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</si>
  <si>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</si>
  <si>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</si>
  <si>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</si>
  <si>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</si>
  <si>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</si>
  <si>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</si>
  <si>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</si>
  <si>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</si>
  <si>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</si>
  <si>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</si>
  <si>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</si>
  <si>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</si>
  <si>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</si>
  <si>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</si>
  <si>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</si>
  <si>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</si>
  <si>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</si>
  <si>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</si>
  <si>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</si>
  <si>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</si>
  <si>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</si>
  <si>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</si>
  <si>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</si>
  <si>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</si>
  <si>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</si>
  <si>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</si>
  <si>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</si>
  <si>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</si>
  <si>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</si>
  <si>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</si>
  <si>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</si>
  <si>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</si>
  <si>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</si>
  <si>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</si>
  <si>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</si>
  <si>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</si>
  <si>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</si>
  <si>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</si>
  <si>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</si>
  <si>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</si>
  <si>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</si>
  <si>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</si>
  <si>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</si>
  <si>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</si>
  <si>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</si>
  <si>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</si>
  <si>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</si>
  <si>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</si>
  <si>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</si>
  <si>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</si>
  <si>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</si>
  <si>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</si>
  <si>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</si>
  <si>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</si>
  <si>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</si>
  <si>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</si>
  <si>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</si>
  <si>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</si>
  <si>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</si>
  <si>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</si>
  <si>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</si>
  <si>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</si>
  <si>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</si>
  <si>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</si>
  <si>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</si>
  <si>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</si>
  <si>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</si>
  <si>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</si>
  <si>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</si>
  <si>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</si>
  <si>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</si>
  <si>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</si>
  <si>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</si>
  <si>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</si>
  <si>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</si>
  <si>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</si>
  <si>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</si>
  <si>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</si>
  <si>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</si>
  <si>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</si>
  <si>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</si>
  <si>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</si>
  <si>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</si>
  <si>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</si>
  <si>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</si>
  <si>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</si>
  <si>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</si>
  <si>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</si>
  <si>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</si>
  <si>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</si>
  <si>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</si>
  <si>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</si>
  <si>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</si>
  <si>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</si>
  <si>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</si>
  <si>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</si>
  <si>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</si>
  <si>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</si>
  <si>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</si>
  <si>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</si>
  <si>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</si>
  <si>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</si>
  <si>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</si>
  <si>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</si>
  <si>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</si>
  <si>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</si>
  <si>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</si>
  <si>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</si>
  <si>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</si>
  <si>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</si>
  <si>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</si>
  <si>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</si>
  <si>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</si>
  <si>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</si>
  <si>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</si>
  <si>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</si>
  <si>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</si>
  <si>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</si>
  <si>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</si>
  <si>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</si>
  <si>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</si>
  <si>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</si>
  <si>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</si>
  <si>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</si>
  <si>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</si>
  <si>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</si>
  <si>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</si>
  <si>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</si>
  <si>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</si>
  <si>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</si>
  <si>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</si>
  <si>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</si>
  <si>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</si>
  <si>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</si>
  <si>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</si>
  <si>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</si>
  <si>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</si>
  <si>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</si>
  <si>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</si>
  <si>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</si>
  <si>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</si>
  <si>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</si>
  <si>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</si>
  <si>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</si>
  <si>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</si>
  <si>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</si>
  <si>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</si>
  <si>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</si>
  <si>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</si>
  <si>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</si>
  <si>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</si>
  <si>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</si>
  <si>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</si>
  <si>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</si>
  <si>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</si>
  <si>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</si>
  <si>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</si>
  <si>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</si>
  <si>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</si>
  <si>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</si>
  <si>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</si>
  <si>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</si>
  <si>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</si>
  <si>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</si>
  <si>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</si>
  <si>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</si>
  <si>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</si>
  <si>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</si>
  <si>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</si>
  <si>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</si>
  <si>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</si>
  <si>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</si>
  <si>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</si>
  <si>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</si>
  <si>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</si>
  <si>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</si>
  <si>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</si>
  <si>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</si>
  <si>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</si>
  <si>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</si>
  <si>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</si>
  <si>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</si>
  <si>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</si>
  <si>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</si>
  <si>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</si>
  <si>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</si>
  <si>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</si>
  <si>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</si>
  <si>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</si>
  <si>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</si>
  <si>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</si>
  <si>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</si>
  <si>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</si>
  <si>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</si>
  <si>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</si>
  <si>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</si>
  <si>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</si>
  <si>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</si>
  <si>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</si>
  <si>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</si>
  <si>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</si>
  <si>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</si>
  <si>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</si>
  <si>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</si>
  <si>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</si>
  <si>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</si>
  <si>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</si>
  <si>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</si>
  <si>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</si>
  <si>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</si>
  <si>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</si>
  <si>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</si>
  <si>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</si>
  <si>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</si>
  <si>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</si>
  <si>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</si>
  <si>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</si>
  <si>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</si>
  <si>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</si>
  <si>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</si>
  <si>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</si>
  <si>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</si>
  <si>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</si>
  <si>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</si>
  <si>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</si>
  <si>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</si>
  <si>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</si>
  <si>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</si>
  <si>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</si>
  <si>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</si>
  <si>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</si>
  <si>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</si>
  <si>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</si>
  <si>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</si>
  <si>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</si>
  <si>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</si>
  <si>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</si>
  <si>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</si>
  <si>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</si>
  <si>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</si>
  <si>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</si>
  <si>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</si>
  <si>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</si>
  <si>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</si>
  <si>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</si>
  <si>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</si>
  <si>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</si>
  <si>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</si>
  <si>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</si>
  <si>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</si>
  <si>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</si>
  <si>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</si>
  <si>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</si>
  <si>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</si>
  <si>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</si>
  <si>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</si>
  <si>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</si>
  <si>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</si>
  <si>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</si>
  <si>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</si>
  <si>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</si>
  <si>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</si>
  <si>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</si>
  <si>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</si>
  <si>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</si>
  <si>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</si>
  <si>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</si>
  <si>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</si>
  <si>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</si>
  <si>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</si>
  <si>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</si>
  <si>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</si>
  <si>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</si>
  <si>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</si>
  <si>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</si>
  <si>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</si>
  <si>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</si>
  <si>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</si>
  <si>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</si>
  <si>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</si>
  <si>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</si>
  <si>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</si>
  <si>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</si>
  <si>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</si>
  <si>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</si>
  <si>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</si>
  <si>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</si>
  <si>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</si>
  <si>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</si>
  <si>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</si>
  <si>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</si>
  <si>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</si>
  <si>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</si>
  <si>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</si>
  <si>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</si>
  <si>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</si>
  <si>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</si>
  <si>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</si>
  <si>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</si>
  <si>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</si>
  <si>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</si>
  <si>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</si>
  <si>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</si>
  <si>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</si>
  <si>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</si>
  <si>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</si>
  <si>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</si>
  <si>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</si>
  <si>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</si>
  <si>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</si>
  <si>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</si>
  <si>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</si>
  <si>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</si>
  <si>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</si>
  <si>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</si>
  <si>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</si>
  <si>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</si>
  <si>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</si>
  <si>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</si>
  <si>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</si>
  <si>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</si>
  <si>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</si>
  <si>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</si>
  <si>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</si>
  <si>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</si>
  <si>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</si>
  <si>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</si>
  <si>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</si>
  <si>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</si>
  <si>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</si>
  <si>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</si>
  <si>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</si>
  <si>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</si>
  <si>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</si>
  <si>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</si>
  <si>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</si>
  <si>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</si>
  <si>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</si>
  <si>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</si>
  <si>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</si>
  <si>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</si>
  <si>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</si>
  <si>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</si>
  <si>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</si>
  <si>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</si>
  <si>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</si>
  <si>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</si>
  <si>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</si>
  <si>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</si>
  <si>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</si>
  <si>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</si>
  <si>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</si>
  <si>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</si>
  <si>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</si>
  <si>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</si>
  <si>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</si>
  <si>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</si>
  <si>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</si>
  <si>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</si>
  <si>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</si>
  <si>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</si>
  <si>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</si>
  <si>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</si>
  <si>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</si>
  <si>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</si>
  <si>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</si>
  <si>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</si>
  <si>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</si>
  <si>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</si>
  <si>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</si>
  <si>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</si>
  <si>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</si>
  <si>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</si>
  <si>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</si>
  <si>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</si>
  <si>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</si>
  <si>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</si>
  <si>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</si>
  <si>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</si>
  <si>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</si>
  <si>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</si>
  <si>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</si>
  <si>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</si>
  <si>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</si>
  <si>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</si>
  <si>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</si>
  <si>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</si>
  <si>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</si>
  <si>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</si>
  <si>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</si>
  <si>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</si>
  <si>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</si>
  <si>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</si>
  <si>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</si>
  <si>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</si>
  <si>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</si>
  <si>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</si>
  <si>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</si>
  <si>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</si>
  <si>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</si>
  <si>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</si>
  <si>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</si>
  <si>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</si>
  <si>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</si>
  <si>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</si>
  <si>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</si>
  <si>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</si>
  <si>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</si>
  <si>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</si>
  <si>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</si>
  <si>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</si>
  <si>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</si>
  <si>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</si>
  <si>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</si>
  <si>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</si>
  <si>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</si>
  <si>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</si>
  <si>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</si>
  <si>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</si>
  <si>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</si>
  <si>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</si>
  <si>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</si>
  <si>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</si>
  <si>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</si>
  <si>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</si>
  <si>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</si>
  <si>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</si>
  <si>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</si>
  <si>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</si>
  <si>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</si>
  <si>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</si>
  <si>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</si>
  <si>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</si>
  <si>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</si>
  <si>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</si>
  <si>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</si>
  <si>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</si>
  <si>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</si>
  <si>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</si>
  <si>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</si>
  <si>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</si>
  <si>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</si>
  <si>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</si>
  <si>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</si>
  <si>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</si>
  <si>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</si>
  <si>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</si>
  <si>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</si>
  <si>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</si>
  <si>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</si>
  <si>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</si>
  <si>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</si>
  <si>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</si>
  <si>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</si>
  <si>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</si>
  <si>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</si>
  <si>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</si>
  <si>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</si>
  <si>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</si>
  <si>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</si>
  <si>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</si>
  <si>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</si>
  <si>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</si>
  <si>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</si>
  <si>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</si>
  <si>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</si>
  <si>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</si>
  <si>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</si>
  <si>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</si>
  <si>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</si>
  <si>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</si>
  <si>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</si>
  <si>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</si>
  <si>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</si>
  <si>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</si>
  <si>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</si>
  <si>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</si>
  <si>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</si>
  <si>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</si>
  <si>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</si>
  <si>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</si>
  <si>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</si>
  <si>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</si>
  <si>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</si>
  <si>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</si>
  <si>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</si>
  <si>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</si>
  <si>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</si>
  <si>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</si>
  <si>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</si>
  <si>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</si>
  <si>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</si>
  <si>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</si>
  <si>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</si>
  <si>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</si>
  <si>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</si>
  <si>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</si>
  <si>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</si>
  <si>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</si>
  <si>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</si>
  <si>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</si>
  <si>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</si>
  <si>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</si>
  <si>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</si>
  <si>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</si>
  <si>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</si>
  <si>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</si>
  <si>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</si>
  <si>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</si>
  <si>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</si>
  <si>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</si>
  <si>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</si>
  <si>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</si>
  <si>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</si>
  <si>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</si>
  <si>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</si>
  <si>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</si>
  <si>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</si>
  <si>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</si>
  <si>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</si>
  <si>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</si>
  <si>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</si>
  <si>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</si>
  <si>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</si>
  <si>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</si>
  <si>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</si>
  <si>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</si>
  <si>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</si>
  <si>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</si>
  <si>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</si>
  <si>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</si>
  <si>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</si>
  <si>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</si>
  <si>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</si>
  <si>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</si>
  <si>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</si>
  <si>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</si>
  <si>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</si>
  <si>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</si>
  <si>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</si>
  <si>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</si>
  <si>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</si>
  <si>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</si>
  <si>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</si>
  <si>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</si>
  <si>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</si>
  <si>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</si>
  <si>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</si>
  <si>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</si>
  <si>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</si>
  <si>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</si>
  <si>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</si>
  <si>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</si>
  <si>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</si>
  <si>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</si>
  <si>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</si>
  <si>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</si>
  <si>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</si>
  <si>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</si>
  <si>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</si>
  <si>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</si>
  <si>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</si>
  <si>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</si>
  <si>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</si>
  <si>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</si>
  <si>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</si>
  <si>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</si>
  <si>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</si>
  <si>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</si>
  <si>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</si>
  <si>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</si>
  <si>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</si>
  <si>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</si>
  <si>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</si>
  <si>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</si>
  <si>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</si>
  <si>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</si>
  <si>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</si>
  <si>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</si>
  <si>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</si>
  <si>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</si>
  <si>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</si>
  <si>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</si>
  <si>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</si>
  <si>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</si>
  <si>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</si>
  <si>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</si>
  <si>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</si>
  <si>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</si>
  <si>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</si>
  <si>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</si>
  <si>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</si>
  <si>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</si>
  <si>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</si>
  <si>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</si>
  <si>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</si>
  <si>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</si>
  <si>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</si>
  <si>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</si>
  <si>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</si>
  <si>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</si>
  <si>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</si>
  <si>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</si>
  <si>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</si>
  <si>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</si>
  <si>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</si>
  <si>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</si>
  <si>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</si>
  <si>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</si>
  <si>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</si>
  <si>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</si>
  <si>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</si>
  <si>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</si>
  <si>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</si>
  <si>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</si>
  <si>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</si>
  <si>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</si>
  <si>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</si>
  <si>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</si>
  <si>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</si>
  <si>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</si>
  <si>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</si>
  <si>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</si>
  <si>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</si>
  <si>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</si>
  <si>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</si>
  <si>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</si>
  <si>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</si>
  <si>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</si>
  <si>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</si>
  <si>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</si>
  <si>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</si>
  <si>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</si>
  <si>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</si>
  <si>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</si>
  <si>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</si>
  <si>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</si>
  <si>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</si>
  <si>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</si>
  <si>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</si>
  <si>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</si>
  <si>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</si>
  <si>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</si>
  <si>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</si>
  <si>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</si>
  <si>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</si>
  <si>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</si>
  <si>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</si>
  <si>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</si>
  <si>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</si>
  <si>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</si>
  <si>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</si>
  <si>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</si>
  <si>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</si>
  <si>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</si>
  <si>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</si>
  <si>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</si>
  <si>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</si>
  <si>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</si>
  <si>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</si>
  <si>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</si>
  <si>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</si>
  <si>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</si>
  <si>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</si>
  <si>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</si>
  <si>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</si>
  <si>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</si>
  <si>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</si>
  <si>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</si>
  <si>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</si>
  <si>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</si>
  <si>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</si>
  <si>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</si>
  <si>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</si>
  <si>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</si>
  <si>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</si>
  <si>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</si>
  <si>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</si>
  <si>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</si>
  <si>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</si>
  <si>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</si>
  <si>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</si>
  <si>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</si>
  <si>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</si>
  <si>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</si>
  <si>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</si>
  <si>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</si>
  <si>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</si>
  <si>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</si>
  <si>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</si>
  <si>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</si>
  <si>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</si>
  <si>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</si>
  <si>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</si>
  <si>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</si>
  <si>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</si>
  <si>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</si>
  <si>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</si>
  <si>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</si>
  <si>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</si>
  <si>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</si>
  <si>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</si>
  <si>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</si>
  <si>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</si>
  <si>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</si>
  <si>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</si>
  <si>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</si>
  <si>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</si>
  <si>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</si>
  <si>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</si>
  <si>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</si>
  <si>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</si>
  <si>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</si>
  <si>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</si>
  <si>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</si>
  <si>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</si>
  <si>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</si>
  <si>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</si>
  <si>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</si>
  <si>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</si>
  <si>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</si>
  <si>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</si>
  <si>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</si>
  <si>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</si>
  <si>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</si>
  <si>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</si>
  <si>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</si>
  <si>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</si>
  <si>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</si>
  <si>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</si>
  <si>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</si>
  <si>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</si>
  <si>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</si>
  <si>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</si>
  <si>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</si>
  <si>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</si>
  <si>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</si>
  <si>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</si>
  <si>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</si>
  <si>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</si>
  <si>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</si>
  <si>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</si>
  <si>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</si>
  <si>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</si>
  <si>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</si>
  <si>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</si>
  <si>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</si>
  <si>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</si>
  <si>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</si>
  <si>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</si>
  <si>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</si>
  <si>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</si>
  <si>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</si>
  <si>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</si>
  <si>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</si>
  <si>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</si>
  <si>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</si>
  <si>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</si>
  <si>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</si>
  <si>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</si>
  <si>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</si>
  <si>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</si>
  <si>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</si>
  <si>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</si>
  <si>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</si>
  <si>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</si>
  <si>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</si>
  <si>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</si>
  <si>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</si>
  <si>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</si>
  <si>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</si>
  <si>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</si>
  <si>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</si>
  <si>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</si>
  <si>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</si>
  <si>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</si>
  <si>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</si>
  <si>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</si>
  <si>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</si>
  <si>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</si>
  <si>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</si>
  <si>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</si>
  <si>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</si>
  <si>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</si>
  <si>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</si>
  <si>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</si>
  <si>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</si>
  <si>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</si>
  <si>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</si>
  <si>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</si>
  <si>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</si>
  <si>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</si>
  <si>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</si>
  <si>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</si>
  <si>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</si>
  <si>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</si>
  <si>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</si>
  <si>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</si>
  <si>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</si>
  <si>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</si>
  <si>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</si>
  <si>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</si>
  <si>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</si>
  <si>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</si>
  <si>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</si>
  <si>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</si>
  <si>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</si>
  <si>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</si>
  <si>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</si>
  <si>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</si>
  <si>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</si>
  <si>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</si>
  <si>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</si>
  <si>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</si>
  <si>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</si>
  <si>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</si>
  <si>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</si>
  <si>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</si>
  <si>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</si>
  <si>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</si>
  <si>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</si>
  <si>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</si>
  <si>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</si>
  <si>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</si>
  <si>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</si>
  <si>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</si>
  <si>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</si>
  <si>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</si>
  <si>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</si>
  <si>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</si>
  <si>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</si>
  <si>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</si>
  <si>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</si>
  <si>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</si>
  <si>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</si>
  <si>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</si>
  <si>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</si>
  <si>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</si>
  <si>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</si>
  <si>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</si>
  <si>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</si>
  <si>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</si>
  <si>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</si>
  <si>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</si>
  <si>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</si>
  <si>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</si>
  <si>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</si>
  <si>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</si>
  <si>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</si>
  <si>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</si>
  <si>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</si>
  <si>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</si>
  <si>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</si>
  <si>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</si>
  <si>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</si>
  <si>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</si>
  <si>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</si>
  <si>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</si>
  <si>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</si>
  <si>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</si>
  <si>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</si>
  <si>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</si>
  <si>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</si>
  <si>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</si>
  <si>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</si>
  <si>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</si>
  <si>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</si>
  <si>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</si>
  <si>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</si>
  <si>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</si>
  <si>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</si>
  <si>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</si>
  <si>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</si>
  <si>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</si>
  <si>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</si>
  <si>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</si>
  <si>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</si>
  <si>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</si>
  <si>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</si>
  <si>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</si>
  <si>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</si>
  <si>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</si>
  <si>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</si>
  <si>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</si>
  <si>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</si>
  <si>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</si>
  <si>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</si>
  <si>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</si>
  <si>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</si>
  <si>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</si>
  <si>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</si>
  <si>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</si>
  <si>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</si>
  <si>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</si>
  <si>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</si>
  <si>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</si>
  <si>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</si>
  <si>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</si>
  <si>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</si>
  <si>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</si>
  <si>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</si>
  <si>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</si>
  <si>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</si>
  <si>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</si>
  <si>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</si>
  <si>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</si>
  <si>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</si>
  <si>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</si>
  <si>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</si>
  <si>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</si>
  <si>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</si>
  <si>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</si>
  <si>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</si>
  <si>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</si>
  <si>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</si>
  <si>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</si>
  <si>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</si>
  <si>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</si>
  <si>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</si>
  <si>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</si>
  <si>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</si>
  <si>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</si>
  <si>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</si>
  <si>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</si>
  <si>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</si>
  <si>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</si>
  <si>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</si>
  <si>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</si>
  <si>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</si>
  <si>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</si>
  <si>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</si>
  <si>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</si>
  <si>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</si>
  <si>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</si>
  <si>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</si>
  <si>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</si>
  <si>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</si>
  <si>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</si>
  <si>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</si>
  <si>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</si>
  <si>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</si>
  <si>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</si>
  <si>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</si>
  <si>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</si>
  <si>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</si>
  <si>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</si>
  <si>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</si>
  <si>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</si>
  <si>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</si>
  <si>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</si>
  <si>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</si>
  <si>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</si>
  <si>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</si>
  <si>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</si>
  <si>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</si>
  <si>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</si>
  <si>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</si>
  <si>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</si>
  <si>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</si>
  <si>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</si>
  <si>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</si>
  <si>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</si>
  <si>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</si>
  <si>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</si>
  <si>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</si>
  <si>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</si>
  <si>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</si>
  <si>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</si>
  <si>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</si>
  <si>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</si>
  <si>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</si>
  <si>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</si>
  <si>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</si>
  <si>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</si>
  <si>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</si>
  <si>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</si>
  <si>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</si>
  <si>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</si>
  <si>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</si>
  <si>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</si>
  <si>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</si>
  <si>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</si>
  <si>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</si>
  <si>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</si>
  <si>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</si>
  <si>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</si>
  <si>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</si>
  <si>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</si>
  <si>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</si>
  <si>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</si>
  <si>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</si>
  <si>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</si>
  <si>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</si>
  <si>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</si>
  <si>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</si>
  <si>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</si>
  <si>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</si>
  <si>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</si>
  <si>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</si>
  <si>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</si>
  <si>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</si>
  <si>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</si>
  <si>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</si>
  <si>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</si>
  <si>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</si>
  <si>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</si>
  <si>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</si>
  <si>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</si>
  <si>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</si>
  <si>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</si>
  <si>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</si>
  <si>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</si>
  <si>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</si>
  <si>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</si>
  <si>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</si>
  <si>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</si>
  <si>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</si>
  <si>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</si>
  <si>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</si>
  <si>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</si>
  <si>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</si>
  <si>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</si>
  <si>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</si>
  <si>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</si>
  <si>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</si>
  <si>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</si>
  <si>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</si>
  <si>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</si>
  <si>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</si>
  <si>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</si>
  <si>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</si>
  <si>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</si>
  <si>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</si>
  <si>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</si>
  <si>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</si>
  <si>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</si>
  <si>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</si>
  <si>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</si>
  <si>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</si>
  <si>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</si>
  <si>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</si>
  <si>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</si>
  <si>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</si>
  <si>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</si>
  <si>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</si>
  <si>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</si>
  <si>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</si>
  <si>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</si>
  <si>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</si>
  <si>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</si>
  <si>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</si>
  <si>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</si>
  <si>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</si>
  <si>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</si>
  <si>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</si>
  <si>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</si>
  <si>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</si>
  <si>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</si>
  <si>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</si>
  <si>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</si>
  <si>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</si>
  <si>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</si>
  <si>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</si>
  <si>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</si>
  <si>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</si>
  <si>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</si>
  <si>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</si>
  <si>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</si>
  <si>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</si>
  <si>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</si>
  <si>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</si>
  <si>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</si>
  <si>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</si>
  <si>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</si>
  <si>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</si>
  <si>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</si>
  <si>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</si>
  <si>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</si>
  <si>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</si>
  <si>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</si>
  <si>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</si>
  <si>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</si>
  <si>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</si>
  <si>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</si>
  <si>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</si>
  <si>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</si>
  <si>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</si>
  <si>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</si>
  <si>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</si>
  <si>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</si>
  <si>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</si>
  <si>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</si>
  <si>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</si>
  <si>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</si>
  <si>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</si>
  <si>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</si>
  <si>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</si>
  <si>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</si>
  <si>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</si>
  <si>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</si>
  <si>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</si>
  <si>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</si>
  <si>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</si>
  <si>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</si>
  <si>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</si>
  <si>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</si>
  <si>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</si>
  <si>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</si>
  <si>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</si>
  <si>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</si>
  <si>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</si>
  <si>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</si>
  <si>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</si>
  <si>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</si>
  <si>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</si>
  <si>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</si>
  <si>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</si>
  <si>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</si>
  <si>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15/26/2016/182</t>
  </si>
  <si>
    <t xml:space="preserve">INSTITUTO COLOMBIANO DE BIENESTAR FAMILIAR </t>
  </si>
  <si>
    <t>15/26/2016/415</t>
  </si>
  <si>
    <t>15/26/2016/596</t>
  </si>
  <si>
    <t>JOSE VICENTE ROJAS SANCHEZ</t>
  </si>
  <si>
    <t>2021-25-1</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</si>
  <si>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rmonía con la Política de Estado para el Desarrollo Integral de la Primera Infancia de Cero a Siempre.</t>
  </si>
  <si>
    <t>Atender a niños y niñas menores de 5 años, o hasta su ingreso al grado de transición, y a mujeres gestantes y en periodo de lactancia en los servicios de educación inicial y cuidado, con el fin de promover el desarrollo integral de la primera infancia con calidad, de conformidad con los lineamientos, las directrices, y parámetros establecidos por el ICBF</t>
  </si>
  <si>
    <t xml:space="preserve">JOSE VICENTE ROJAS SANCHEZ </t>
  </si>
  <si>
    <t>CR 69 N 65 08 P 2</t>
  </si>
  <si>
    <t>3 1 5 3 9 2 1 9 5 1</t>
  </si>
  <si>
    <t>CONTABLE@FUNMUNDONUEVO.ORG</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</si>
</sst>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6">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C2" zoomScaleNormal="100" zoomScaleSheetLayoutView="40" workbookViewId="0">
      <selection activeCell="I26" sqref="I26:N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0"/>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2"/>
      <c r="F8" s="252"/>
      <c r="G8" s="252"/>
      <c r="H8" s="251"/>
      <c r="I8" s="251"/>
      <c r="J8" s="54"/>
      <c r="K8" s="56"/>
      <c r="L8" s="41"/>
      <c r="M8" s="41"/>
      <c r="N8" s="41"/>
      <c r="O8" s="48"/>
    </row>
    <row r="9" spans="1:20" ht="30.75" customHeight="1" x14ac:dyDescent="0.25">
      <c r="A9" s="47"/>
      <c r="B9" s="55"/>
      <c r="C9" s="53"/>
      <c r="D9" s="53"/>
      <c r="E9" s="252"/>
      <c r="F9" s="252"/>
      <c r="G9" s="252"/>
      <c r="H9" s="251"/>
      <c r="I9" s="251"/>
      <c r="J9" s="54"/>
      <c r="K9" s="56"/>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2725</v>
      </c>
      <c r="D15" s="38"/>
      <c r="E15" s="38"/>
      <c r="F15" s="5"/>
      <c r="G15" s="35" t="s">
        <v>1174</v>
      </c>
      <c r="H15" s="81" t="s">
        <v>519</v>
      </c>
      <c r="I15" s="35" t="s">
        <v>2637</v>
      </c>
      <c r="J15" s="81" t="s">
        <v>2639</v>
      </c>
      <c r="L15" s="245" t="s">
        <v>10</v>
      </c>
      <c r="M15" s="245"/>
      <c r="N15" s="85" t="str">
        <f>+IF(J15="Plural","Ingrese %","N/A")</f>
        <v>N/A</v>
      </c>
      <c r="O15" s="8"/>
      <c r="Q15" s="58" t="str">
        <f>C15</f>
        <v>2021-25-1</v>
      </c>
      <c r="R15" s="58" t="str">
        <f>H15</f>
        <v>CUNDINAMARCA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0"/>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6" t="s">
        <v>2652</v>
      </c>
      <c r="I19" s="65" t="s">
        <v>13</v>
      </c>
      <c r="J19" s="66" t="s">
        <v>12</v>
      </c>
      <c r="K19" s="66" t="s">
        <v>2621</v>
      </c>
      <c r="L19" s="66" t="s">
        <v>1164</v>
      </c>
      <c r="M19" s="66" t="s">
        <v>1165</v>
      </c>
      <c r="N19" s="67" t="s">
        <v>2622</v>
      </c>
      <c r="O19" s="8"/>
      <c r="Q19" s="58" cm="1">
        <f t="array" ref="Q19">Tabla31[NIT:]</f>
        <v>830125802</v>
      </c>
      <c r="R19" s="58" t="str">
        <f>B38</f>
        <v>FUNDACIÓN POR UN MUNDO NUEVO PARA LA PROTECCIÓN DE LOS NIÑOS, NIÑAS, LOS JOVENES, LAS JOVENES, LA MUJER Y LA FAMILIA</v>
      </c>
    </row>
    <row r="20" spans="1:18" ht="30" customHeight="1" x14ac:dyDescent="0.25">
      <c r="A20" s="9"/>
      <c r="B20" s="136">
        <v>830125802</v>
      </c>
      <c r="C20" s="5"/>
      <c r="D20" s="115"/>
      <c r="E20" s="5"/>
      <c r="F20" s="5"/>
      <c r="G20" s="5"/>
      <c r="H20" s="256"/>
      <c r="I20" s="82" t="s">
        <v>519</v>
      </c>
      <c r="J20" s="82" t="s">
        <v>575</v>
      </c>
      <c r="K20" s="83">
        <v>303939770</v>
      </c>
      <c r="L20" s="84">
        <v>44201</v>
      </c>
      <c r="M20" s="84">
        <v>44561</v>
      </c>
      <c r="N20" s="138">
        <f>+(M20-L20)/30</f>
        <v>12</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28" t="s">
        <v>3</v>
      </c>
      <c r="C37" s="228"/>
      <c r="D37" s="228"/>
      <c r="E37" s="228"/>
      <c r="F37" s="228"/>
      <c r="G37" s="5"/>
      <c r="H37" s="248" t="s">
        <v>4</v>
      </c>
      <c r="I37" s="249"/>
      <c r="J37" s="249"/>
      <c r="K37" s="249"/>
      <c r="L37" s="249"/>
      <c r="M37" s="249"/>
      <c r="N37" s="249"/>
      <c r="O37" s="250"/>
    </row>
    <row r="38" spans="1:16" ht="21" customHeight="1" x14ac:dyDescent="0.25">
      <c r="A38" s="9"/>
      <c r="B38" s="246" t="str">
        <f>VLOOKUP(B20,EAS!A2:B1439,2,0)</f>
        <v>FUNDACIÓN POR UN MUNDO NUEVO PARA LA PROTECCIÓN DE LOS NIÑOS, NIÑAS, LOS JOVENES, LAS JOVENES, LA MUJER Y LA FAMILIA</v>
      </c>
      <c r="C38" s="246"/>
      <c r="D38" s="246"/>
      <c r="E38" s="246"/>
      <c r="F38" s="246"/>
      <c r="G38" s="5"/>
      <c r="H38" s="253" t="s">
        <v>2726</v>
      </c>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0"/>
      <c r="P42" s="119"/>
    </row>
    <row r="43" spans="1:16" ht="8.25" customHeight="1" thickBot="1" x14ac:dyDescent="0.3"/>
    <row r="44" spans="1:16" s="19" customFormat="1" ht="31.5" customHeight="1" thickBot="1" x14ac:dyDescent="0.3">
      <c r="A44" s="236" t="s">
        <v>6</v>
      </c>
      <c r="B44" s="237"/>
      <c r="C44" s="237"/>
      <c r="D44" s="237"/>
      <c r="E44" s="237"/>
      <c r="F44" s="237"/>
      <c r="G44" s="237"/>
      <c r="H44" s="237"/>
      <c r="I44" s="237"/>
      <c r="J44" s="237"/>
      <c r="K44" s="237"/>
      <c r="L44" s="237"/>
      <c r="M44" s="237"/>
      <c r="N44" s="237"/>
      <c r="O44" s="238"/>
      <c r="P44" s="119"/>
    </row>
    <row r="45" spans="1:16" ht="15" customHeight="1" x14ac:dyDescent="0.25">
      <c r="A45" s="239" t="s">
        <v>2709</v>
      </c>
      <c r="B45" s="240"/>
      <c r="C45" s="240"/>
      <c r="D45" s="240"/>
      <c r="E45" s="240"/>
      <c r="F45" s="240"/>
      <c r="G45" s="240"/>
      <c r="H45" s="240"/>
      <c r="I45" s="240"/>
      <c r="J45" s="240"/>
      <c r="K45" s="240"/>
      <c r="L45" s="240"/>
      <c r="M45" s="240"/>
      <c r="N45" s="240"/>
      <c r="O45" s="241"/>
    </row>
    <row r="46" spans="1:16" x14ac:dyDescent="0.25">
      <c r="A46" s="242"/>
      <c r="B46" s="243"/>
      <c r="C46" s="243"/>
      <c r="D46" s="243"/>
      <c r="E46" s="243"/>
      <c r="F46" s="243"/>
      <c r="G46" s="243"/>
      <c r="H46" s="243"/>
      <c r="I46" s="243"/>
      <c r="J46" s="243"/>
      <c r="K46" s="243"/>
      <c r="L46" s="243"/>
      <c r="M46" s="243"/>
      <c r="N46" s="243"/>
      <c r="O46" s="244"/>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2721</v>
      </c>
      <c r="C49" s="87" t="s">
        <v>34</v>
      </c>
      <c r="D49" s="82" t="s">
        <v>2720</v>
      </c>
      <c r="E49" s="88">
        <v>42402</v>
      </c>
      <c r="F49" s="88">
        <v>42674</v>
      </c>
      <c r="G49" s="117">
        <f>IF(AND(E49&lt;&gt;"",F49&lt;&gt;""),((F49-E49)/30),"")</f>
        <v>9.0666666666666664</v>
      </c>
      <c r="H49" s="325" t="s">
        <v>2727</v>
      </c>
      <c r="I49" s="82" t="s">
        <v>258</v>
      </c>
      <c r="J49" s="82" t="s">
        <v>284</v>
      </c>
      <c r="K49" s="89">
        <v>1630966162</v>
      </c>
      <c r="L49" s="87"/>
      <c r="M49" s="90" t="str">
        <f>+IF(L49="No",1,IF(L49="Si","Ingrese %",""))</f>
        <v/>
      </c>
      <c r="N49" s="87" t="s">
        <v>30</v>
      </c>
      <c r="O49" s="87" t="s">
        <v>29</v>
      </c>
      <c r="P49" s="121"/>
    </row>
    <row r="50" spans="1:16" s="6" customFormat="1" ht="24.75" customHeight="1" x14ac:dyDescent="0.25">
      <c r="A50" s="59">
        <v>2</v>
      </c>
      <c r="B50" s="86" t="s">
        <v>2721</v>
      </c>
      <c r="C50" s="87" t="s">
        <v>34</v>
      </c>
      <c r="D50" s="82" t="s">
        <v>2720</v>
      </c>
      <c r="E50" s="88">
        <v>42402</v>
      </c>
      <c r="F50" s="88">
        <v>42674</v>
      </c>
      <c r="G50" s="117">
        <f t="shared" ref="G50:G51" si="2">IF(AND(E50&lt;&gt;"",F50&lt;&gt;""),((F50-E50)/30),"")</f>
        <v>9.0666666666666664</v>
      </c>
      <c r="H50" s="325" t="s">
        <v>2727</v>
      </c>
      <c r="I50" s="82" t="s">
        <v>258</v>
      </c>
      <c r="J50" s="82" t="s">
        <v>336</v>
      </c>
      <c r="K50" s="89">
        <v>1630966162</v>
      </c>
      <c r="L50" s="87"/>
      <c r="M50" s="90" t="str">
        <f t="shared" ref="M50:M93" si="3">+IF(L50="No",1,IF(L50="Si","Ingrese %",""))</f>
        <v/>
      </c>
      <c r="N50" s="87" t="s">
        <v>30</v>
      </c>
      <c r="O50" s="87" t="s">
        <v>29</v>
      </c>
      <c r="P50" s="121"/>
    </row>
    <row r="51" spans="1:16" s="6" customFormat="1" ht="24.75" customHeight="1" x14ac:dyDescent="0.25">
      <c r="A51" s="59">
        <v>3</v>
      </c>
      <c r="B51" s="86" t="s">
        <v>2721</v>
      </c>
      <c r="C51" s="87" t="s">
        <v>34</v>
      </c>
      <c r="D51" s="82" t="s">
        <v>2720</v>
      </c>
      <c r="E51" s="88">
        <v>42402</v>
      </c>
      <c r="F51" s="88">
        <v>42674</v>
      </c>
      <c r="G51" s="117">
        <f t="shared" si="2"/>
        <v>9.0666666666666664</v>
      </c>
      <c r="H51" s="325" t="s">
        <v>2727</v>
      </c>
      <c r="I51" s="82" t="s">
        <v>258</v>
      </c>
      <c r="J51" s="82" t="s">
        <v>355</v>
      </c>
      <c r="K51" s="89">
        <v>1630966162</v>
      </c>
      <c r="L51" s="87"/>
      <c r="M51" s="90" t="str">
        <f t="shared" si="3"/>
        <v/>
      </c>
      <c r="N51" s="87" t="s">
        <v>30</v>
      </c>
      <c r="O51" s="87" t="s">
        <v>29</v>
      </c>
      <c r="P51" s="121"/>
    </row>
    <row r="52" spans="1:16" s="6" customFormat="1" ht="24.75" customHeight="1" outlineLevel="1" x14ac:dyDescent="0.25">
      <c r="A52" s="59">
        <v>4</v>
      </c>
      <c r="B52" s="86" t="s">
        <v>2721</v>
      </c>
      <c r="C52" s="87" t="s">
        <v>34</v>
      </c>
      <c r="D52" s="82" t="s">
        <v>2720</v>
      </c>
      <c r="E52" s="88">
        <v>42402</v>
      </c>
      <c r="F52" s="88">
        <v>42674</v>
      </c>
      <c r="G52" s="117">
        <f t="shared" ref="G52:G93" si="4">IF(AND(E52&lt;&gt;"",F52&lt;&gt;""),((F52-E52)/30),"")</f>
        <v>9.0666666666666664</v>
      </c>
      <c r="H52" s="325" t="s">
        <v>2727</v>
      </c>
      <c r="I52" s="82" t="s">
        <v>258</v>
      </c>
      <c r="J52" s="82" t="s">
        <v>272</v>
      </c>
      <c r="K52" s="89">
        <v>1630966162</v>
      </c>
      <c r="L52" s="87"/>
      <c r="M52" s="90" t="str">
        <f t="shared" si="3"/>
        <v/>
      </c>
      <c r="N52" s="87" t="s">
        <v>30</v>
      </c>
      <c r="O52" s="87" t="s">
        <v>29</v>
      </c>
      <c r="P52" s="121"/>
    </row>
    <row r="53" spans="1:16" s="7" customFormat="1" ht="24.75" customHeight="1" outlineLevel="1" x14ac:dyDescent="0.25">
      <c r="A53" s="60">
        <v>5</v>
      </c>
      <c r="B53" s="86" t="s">
        <v>2721</v>
      </c>
      <c r="C53" s="87" t="s">
        <v>34</v>
      </c>
      <c r="D53" s="82" t="s">
        <v>2720</v>
      </c>
      <c r="E53" s="88">
        <v>42402</v>
      </c>
      <c r="F53" s="88">
        <v>42674</v>
      </c>
      <c r="G53" s="117">
        <f t="shared" si="4"/>
        <v>9.0666666666666664</v>
      </c>
      <c r="H53" s="325" t="s">
        <v>2727</v>
      </c>
      <c r="I53" s="82" t="s">
        <v>258</v>
      </c>
      <c r="J53" s="82" t="s">
        <v>307</v>
      </c>
      <c r="K53" s="89">
        <v>1630966162</v>
      </c>
      <c r="L53" s="87"/>
      <c r="M53" s="90" t="str">
        <f t="shared" si="3"/>
        <v/>
      </c>
      <c r="N53" s="87" t="s">
        <v>30</v>
      </c>
      <c r="O53" s="87" t="s">
        <v>29</v>
      </c>
      <c r="P53" s="122"/>
    </row>
    <row r="54" spans="1:16" s="7" customFormat="1" ht="24.75" customHeight="1" outlineLevel="1" x14ac:dyDescent="0.25">
      <c r="A54" s="60">
        <v>6</v>
      </c>
      <c r="B54" s="86" t="s">
        <v>2721</v>
      </c>
      <c r="C54" s="87" t="s">
        <v>34</v>
      </c>
      <c r="D54" s="82" t="s">
        <v>2722</v>
      </c>
      <c r="E54" s="88">
        <v>42675</v>
      </c>
      <c r="F54" s="88">
        <v>42719</v>
      </c>
      <c r="G54" s="117">
        <f t="shared" si="4"/>
        <v>1.4666666666666666</v>
      </c>
      <c r="H54" s="325" t="s">
        <v>2727</v>
      </c>
      <c r="I54" s="82" t="s">
        <v>258</v>
      </c>
      <c r="J54" s="82" t="s">
        <v>284</v>
      </c>
      <c r="K54" s="89">
        <v>308959728</v>
      </c>
      <c r="L54" s="87"/>
      <c r="M54" s="90" t="str">
        <f>+IF(L54="No",1,IF(L54="Si","Ingrese %",""))</f>
        <v/>
      </c>
      <c r="N54" s="87" t="s">
        <v>30</v>
      </c>
      <c r="O54" s="87" t="s">
        <v>29</v>
      </c>
      <c r="P54" s="122"/>
    </row>
    <row r="55" spans="1:16" s="7" customFormat="1" ht="24.75" customHeight="1" outlineLevel="1" x14ac:dyDescent="0.25">
      <c r="A55" s="60">
        <v>7</v>
      </c>
      <c r="B55" s="86" t="s">
        <v>2721</v>
      </c>
      <c r="C55" s="87" t="s">
        <v>34</v>
      </c>
      <c r="D55" s="82" t="s">
        <v>2722</v>
      </c>
      <c r="E55" s="88">
        <v>42675</v>
      </c>
      <c r="F55" s="88">
        <v>42719</v>
      </c>
      <c r="G55" s="117">
        <f t="shared" si="4"/>
        <v>1.4666666666666666</v>
      </c>
      <c r="H55" s="325" t="s">
        <v>2727</v>
      </c>
      <c r="I55" s="82" t="s">
        <v>258</v>
      </c>
      <c r="J55" s="82" t="s">
        <v>336</v>
      </c>
      <c r="K55" s="89">
        <v>308959728</v>
      </c>
      <c r="L55" s="87"/>
      <c r="M55" s="90" t="str">
        <f t="shared" ref="M55:M58" si="5">+IF(L55="No",1,IF(L55="Si","Ingrese %",""))</f>
        <v/>
      </c>
      <c r="N55" s="87" t="s">
        <v>30</v>
      </c>
      <c r="O55" s="87" t="s">
        <v>29</v>
      </c>
      <c r="P55" s="122"/>
    </row>
    <row r="56" spans="1:16" s="7" customFormat="1" ht="24.75" customHeight="1" outlineLevel="1" x14ac:dyDescent="0.25">
      <c r="A56" s="60">
        <v>8</v>
      </c>
      <c r="B56" s="86" t="s">
        <v>2721</v>
      </c>
      <c r="C56" s="87" t="s">
        <v>34</v>
      </c>
      <c r="D56" s="82" t="s">
        <v>2722</v>
      </c>
      <c r="E56" s="88">
        <v>42675</v>
      </c>
      <c r="F56" s="88">
        <v>42719</v>
      </c>
      <c r="G56" s="117">
        <f t="shared" si="4"/>
        <v>1.4666666666666666</v>
      </c>
      <c r="H56" s="325" t="s">
        <v>2727</v>
      </c>
      <c r="I56" s="82" t="s">
        <v>258</v>
      </c>
      <c r="J56" s="82" t="s">
        <v>355</v>
      </c>
      <c r="K56" s="89">
        <v>308959728</v>
      </c>
      <c r="L56" s="87"/>
      <c r="M56" s="90" t="str">
        <f t="shared" si="5"/>
        <v/>
      </c>
      <c r="N56" s="87" t="s">
        <v>30</v>
      </c>
      <c r="O56" s="87" t="s">
        <v>29</v>
      </c>
      <c r="P56" s="122"/>
    </row>
    <row r="57" spans="1:16" s="7" customFormat="1" ht="24.75" customHeight="1" outlineLevel="1" x14ac:dyDescent="0.25">
      <c r="A57" s="60">
        <v>9</v>
      </c>
      <c r="B57" s="86" t="s">
        <v>2721</v>
      </c>
      <c r="C57" s="87" t="s">
        <v>34</v>
      </c>
      <c r="D57" s="82" t="s">
        <v>2722</v>
      </c>
      <c r="E57" s="88">
        <v>42675</v>
      </c>
      <c r="F57" s="88">
        <v>42719</v>
      </c>
      <c r="G57" s="117">
        <f t="shared" si="4"/>
        <v>1.4666666666666666</v>
      </c>
      <c r="H57" s="325" t="s">
        <v>2727</v>
      </c>
      <c r="I57" s="82" t="s">
        <v>258</v>
      </c>
      <c r="J57" s="82" t="s">
        <v>272</v>
      </c>
      <c r="K57" s="89">
        <v>308959728</v>
      </c>
      <c r="L57" s="87"/>
      <c r="M57" s="90" t="str">
        <f t="shared" si="5"/>
        <v/>
      </c>
      <c r="N57" s="87" t="s">
        <v>30</v>
      </c>
      <c r="O57" s="87" t="s">
        <v>29</v>
      </c>
      <c r="P57" s="122"/>
    </row>
    <row r="58" spans="1:16" s="7" customFormat="1" ht="24.75" customHeight="1" outlineLevel="1" x14ac:dyDescent="0.25">
      <c r="A58" s="60">
        <v>10</v>
      </c>
      <c r="B58" s="86" t="s">
        <v>2721</v>
      </c>
      <c r="C58" s="87" t="s">
        <v>34</v>
      </c>
      <c r="D58" s="82" t="s">
        <v>2722</v>
      </c>
      <c r="E58" s="88">
        <v>42675</v>
      </c>
      <c r="F58" s="88">
        <v>42719</v>
      </c>
      <c r="G58" s="117">
        <f t="shared" si="4"/>
        <v>1.4666666666666666</v>
      </c>
      <c r="H58" s="325" t="s">
        <v>2727</v>
      </c>
      <c r="I58" s="82" t="s">
        <v>258</v>
      </c>
      <c r="J58" s="82" t="s">
        <v>307</v>
      </c>
      <c r="K58" s="89">
        <v>308959728</v>
      </c>
      <c r="L58" s="87"/>
      <c r="M58" s="90" t="str">
        <f t="shared" si="5"/>
        <v/>
      </c>
      <c r="N58" s="87" t="s">
        <v>30</v>
      </c>
      <c r="O58" s="87" t="s">
        <v>29</v>
      </c>
      <c r="P58" s="122"/>
    </row>
    <row r="59" spans="1:16" s="7" customFormat="1" ht="24.75" customHeight="1" outlineLevel="1" x14ac:dyDescent="0.25">
      <c r="A59" s="60">
        <v>11</v>
      </c>
      <c r="B59" s="86" t="s">
        <v>2721</v>
      </c>
      <c r="C59" s="87" t="s">
        <v>34</v>
      </c>
      <c r="D59" s="82" t="s">
        <v>2723</v>
      </c>
      <c r="E59" s="88">
        <v>42720</v>
      </c>
      <c r="F59" s="88">
        <v>43084</v>
      </c>
      <c r="G59" s="117">
        <f t="shared" si="4"/>
        <v>12.133333333333333</v>
      </c>
      <c r="H59" s="325" t="s">
        <v>2727</v>
      </c>
      <c r="I59" s="82" t="s">
        <v>258</v>
      </c>
      <c r="J59" s="82" t="s">
        <v>284</v>
      </c>
      <c r="K59" s="89">
        <v>2080884769</v>
      </c>
      <c r="L59" s="87"/>
      <c r="M59" s="90" t="str">
        <f t="shared" si="3"/>
        <v/>
      </c>
      <c r="N59" s="87" t="s">
        <v>30</v>
      </c>
      <c r="O59" s="87" t="s">
        <v>29</v>
      </c>
      <c r="P59" s="122"/>
    </row>
    <row r="60" spans="1:16" s="7" customFormat="1" ht="24.75" customHeight="1" outlineLevel="1" x14ac:dyDescent="0.25">
      <c r="A60" s="60">
        <v>12</v>
      </c>
      <c r="B60" s="86" t="s">
        <v>2721</v>
      </c>
      <c r="C60" s="87" t="s">
        <v>34</v>
      </c>
      <c r="D60" s="82" t="s">
        <v>2723</v>
      </c>
      <c r="E60" s="88">
        <v>42720</v>
      </c>
      <c r="F60" s="88">
        <v>43084</v>
      </c>
      <c r="G60" s="117">
        <f t="shared" si="4"/>
        <v>12.133333333333333</v>
      </c>
      <c r="H60" s="325" t="s">
        <v>2727</v>
      </c>
      <c r="I60" s="82" t="s">
        <v>258</v>
      </c>
      <c r="J60" s="82" t="s">
        <v>336</v>
      </c>
      <c r="K60" s="89">
        <v>2080884769</v>
      </c>
      <c r="L60" s="87"/>
      <c r="M60" s="90" t="str">
        <f t="shared" si="3"/>
        <v/>
      </c>
      <c r="N60" s="87" t="s">
        <v>30</v>
      </c>
      <c r="O60" s="87" t="s">
        <v>29</v>
      </c>
      <c r="P60" s="122"/>
    </row>
    <row r="61" spans="1:16" s="7" customFormat="1" ht="24.75" customHeight="1" outlineLevel="1" x14ac:dyDescent="0.25">
      <c r="A61" s="60">
        <v>13</v>
      </c>
      <c r="B61" s="86" t="s">
        <v>2721</v>
      </c>
      <c r="C61" s="87" t="s">
        <v>34</v>
      </c>
      <c r="D61" s="82" t="s">
        <v>2723</v>
      </c>
      <c r="E61" s="88">
        <v>42720</v>
      </c>
      <c r="F61" s="88">
        <v>43084</v>
      </c>
      <c r="G61" s="117">
        <f t="shared" si="4"/>
        <v>12.133333333333333</v>
      </c>
      <c r="H61" s="325" t="s">
        <v>2727</v>
      </c>
      <c r="I61" s="82" t="s">
        <v>258</v>
      </c>
      <c r="J61" s="82" t="s">
        <v>344</v>
      </c>
      <c r="K61" s="89">
        <v>2080884769</v>
      </c>
      <c r="L61" s="87"/>
      <c r="M61" s="90" t="str">
        <f t="shared" si="3"/>
        <v/>
      </c>
      <c r="N61" s="87" t="s">
        <v>30</v>
      </c>
      <c r="O61" s="87" t="s">
        <v>29</v>
      </c>
      <c r="P61" s="122"/>
    </row>
    <row r="62" spans="1:16" s="7" customFormat="1" ht="24.75" customHeight="1" outlineLevel="1" x14ac:dyDescent="0.25">
      <c r="A62" s="60">
        <v>14</v>
      </c>
      <c r="B62" s="86" t="s">
        <v>2721</v>
      </c>
      <c r="C62" s="87" t="s">
        <v>34</v>
      </c>
      <c r="D62" s="82" t="s">
        <v>2723</v>
      </c>
      <c r="E62" s="88">
        <v>42720</v>
      </c>
      <c r="F62" s="88">
        <v>43084</v>
      </c>
      <c r="G62" s="117">
        <f t="shared" si="4"/>
        <v>12.133333333333333</v>
      </c>
      <c r="H62" s="325" t="s">
        <v>2727</v>
      </c>
      <c r="I62" s="82" t="s">
        <v>258</v>
      </c>
      <c r="J62" s="82" t="s">
        <v>272</v>
      </c>
      <c r="K62" s="89">
        <v>2080884769</v>
      </c>
      <c r="L62" s="87"/>
      <c r="M62" s="90" t="str">
        <f t="shared" si="3"/>
        <v/>
      </c>
      <c r="N62" s="87" t="s">
        <v>30</v>
      </c>
      <c r="O62" s="87" t="s">
        <v>29</v>
      </c>
      <c r="P62" s="122"/>
    </row>
    <row r="63" spans="1:16" s="7" customFormat="1" ht="24.75" customHeight="1" outlineLevel="1" x14ac:dyDescent="0.25">
      <c r="A63" s="60">
        <v>15</v>
      </c>
      <c r="B63" s="86" t="s">
        <v>2721</v>
      </c>
      <c r="C63" s="87" t="s">
        <v>34</v>
      </c>
      <c r="D63" s="82" t="s">
        <v>2723</v>
      </c>
      <c r="E63" s="88">
        <v>42720</v>
      </c>
      <c r="F63" s="88">
        <v>43084</v>
      </c>
      <c r="G63" s="117">
        <f t="shared" si="4"/>
        <v>12.133333333333333</v>
      </c>
      <c r="H63" s="325" t="s">
        <v>2727</v>
      </c>
      <c r="I63" s="82" t="s">
        <v>258</v>
      </c>
      <c r="J63" s="82" t="s">
        <v>307</v>
      </c>
      <c r="K63" s="89">
        <v>2080884769</v>
      </c>
      <c r="L63" s="87"/>
      <c r="M63" s="90" t="str">
        <f t="shared" si="3"/>
        <v/>
      </c>
      <c r="N63" s="87" t="s">
        <v>30</v>
      </c>
      <c r="O63" s="87" t="s">
        <v>29</v>
      </c>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6" t="s">
        <v>2646</v>
      </c>
      <c r="B96" s="237"/>
      <c r="C96" s="237"/>
      <c r="D96" s="237"/>
      <c r="E96" s="237"/>
      <c r="F96" s="237"/>
      <c r="G96" s="237"/>
      <c r="H96" s="237"/>
      <c r="I96" s="237"/>
      <c r="J96" s="237"/>
      <c r="K96" s="237"/>
      <c r="L96" s="237"/>
      <c r="M96" s="237"/>
      <c r="N96" s="237"/>
      <c r="O96" s="238"/>
      <c r="P96" s="119"/>
    </row>
    <row r="97" spans="1:16" ht="15" customHeight="1" x14ac:dyDescent="0.25">
      <c r="A97" s="239" t="s">
        <v>2710</v>
      </c>
      <c r="B97" s="240"/>
      <c r="C97" s="240"/>
      <c r="D97" s="240"/>
      <c r="E97" s="240"/>
      <c r="F97" s="240"/>
      <c r="G97" s="240"/>
      <c r="H97" s="240"/>
      <c r="I97" s="240"/>
      <c r="J97" s="240"/>
      <c r="K97" s="240"/>
      <c r="L97" s="240"/>
      <c r="M97" s="240"/>
      <c r="N97" s="240"/>
      <c r="O97" s="241"/>
    </row>
    <row r="98" spans="1:16" x14ac:dyDescent="0.25">
      <c r="A98" s="242"/>
      <c r="B98" s="243"/>
      <c r="C98" s="243"/>
      <c r="D98" s="243"/>
      <c r="E98" s="243"/>
      <c r="F98" s="243"/>
      <c r="G98" s="243"/>
      <c r="H98" s="243"/>
      <c r="I98" s="243"/>
      <c r="J98" s="243"/>
      <c r="K98" s="243"/>
      <c r="L98" s="243"/>
      <c r="M98" s="243"/>
      <c r="N98" s="243"/>
      <c r="O98" s="244"/>
    </row>
    <row r="99" spans="1:16" s="1" customFormat="1" ht="26.25" customHeight="1" x14ac:dyDescent="0.25">
      <c r="I99" s="222" t="s">
        <v>11</v>
      </c>
      <c r="J99" s="22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1"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1"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1"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1"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1"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1"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1"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1"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1"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1"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0"/>
      <c r="F150" s="209" t="s">
        <v>17</v>
      </c>
      <c r="G150" s="209"/>
      <c r="H150" s="209"/>
      <c r="I150" s="208" t="s">
        <v>18</v>
      </c>
      <c r="J150" s="209"/>
      <c r="K150" s="209"/>
      <c r="L150" s="209"/>
      <c r="M150" s="209"/>
      <c r="N150" s="209"/>
      <c r="O150" s="210"/>
      <c r="P150" s="119"/>
    </row>
    <row r="151" spans="1:21" ht="51.75" customHeight="1" x14ac:dyDescent="0.25">
      <c r="A151" s="224" t="s">
        <v>2717</v>
      </c>
      <c r="B151" s="225"/>
      <c r="C151" s="225"/>
      <c r="D151" s="225"/>
      <c r="E151" s="226"/>
      <c r="F151" s="227" t="s">
        <v>2718</v>
      </c>
      <c r="G151" s="227"/>
      <c r="H151" s="227"/>
      <c r="I151" s="224" t="s">
        <v>2643</v>
      </c>
      <c r="J151" s="225"/>
      <c r="K151" s="225"/>
      <c r="L151" s="225"/>
      <c r="M151" s="225"/>
      <c r="N151" s="225"/>
      <c r="O151" s="22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28" t="s">
        <v>2626</v>
      </c>
      <c r="C153" s="228"/>
      <c r="D153" s="228"/>
      <c r="E153" s="8"/>
      <c r="F153" s="5"/>
      <c r="G153" s="229" t="s">
        <v>2626</v>
      </c>
      <c r="H153" s="229"/>
      <c r="I153" s="230" t="s">
        <v>1167</v>
      </c>
      <c r="J153" s="231"/>
      <c r="K153" s="231"/>
      <c r="L153" s="231"/>
      <c r="M153" s="231"/>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2705</v>
      </c>
      <c r="I155" s="232" t="s">
        <v>2656</v>
      </c>
      <c r="J155" s="233"/>
      <c r="K155" s="233"/>
      <c r="L155" s="233"/>
      <c r="M155" s="233"/>
      <c r="N155" s="233"/>
      <c r="O155" s="234"/>
      <c r="Q155" s="4" t="s">
        <v>17</v>
      </c>
      <c r="U155" s="58" t="str">
        <f>D155</f>
        <v>Si</v>
      </c>
    </row>
    <row r="156" spans="1:21" x14ac:dyDescent="0.25">
      <c r="A156" s="9"/>
      <c r="B156" s="235" t="s">
        <v>2712</v>
      </c>
      <c r="C156" s="235"/>
      <c r="D156" s="235"/>
      <c r="E156" s="8"/>
      <c r="F156" s="5"/>
      <c r="H156" s="130" t="s">
        <v>2711</v>
      </c>
      <c r="I156" s="232"/>
      <c r="J156" s="233"/>
      <c r="K156" s="233"/>
      <c r="L156" s="233"/>
      <c r="M156" s="233"/>
      <c r="N156" s="233"/>
      <c r="O156" s="234"/>
      <c r="Q156" s="58" t="str">
        <f>G155</f>
        <v>No Aplica</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0"/>
      <c r="P160" s="119"/>
    </row>
    <row r="161" spans="1:28" ht="15" customHeight="1" x14ac:dyDescent="0.25">
      <c r="A161" s="211" t="s">
        <v>1169</v>
      </c>
      <c r="B161" s="212"/>
      <c r="C161" s="212"/>
      <c r="D161" s="212"/>
      <c r="E161" s="212"/>
      <c r="F161" s="212"/>
      <c r="G161" s="212"/>
      <c r="H161" s="212"/>
      <c r="I161" s="212"/>
      <c r="J161" s="212"/>
      <c r="K161" s="212"/>
      <c r="L161" s="212"/>
      <c r="M161" s="212"/>
      <c r="N161" s="212"/>
      <c r="O161" s="213"/>
    </row>
    <row r="162" spans="1:28" ht="15.75" thickBot="1" x14ac:dyDescent="0.3">
      <c r="A162" s="214"/>
      <c r="B162" s="215"/>
      <c r="C162" s="215"/>
      <c r="D162" s="215"/>
      <c r="E162" s="215"/>
      <c r="F162" s="215"/>
      <c r="G162" s="215"/>
      <c r="H162" s="215"/>
      <c r="I162" s="215"/>
      <c r="J162" s="215"/>
      <c r="K162" s="215"/>
      <c r="L162" s="215"/>
      <c r="M162" s="215"/>
      <c r="N162" s="215"/>
      <c r="O162" s="216"/>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6" t="s">
        <v>1168</v>
      </c>
      <c r="C164" s="206"/>
      <c r="D164" s="206"/>
      <c r="E164" s="206"/>
      <c r="F164" s="206"/>
      <c r="G164" s="206"/>
      <c r="H164" s="21"/>
      <c r="I164" s="193" t="s">
        <v>1180</v>
      </c>
      <c r="J164" s="194"/>
      <c r="K164" s="194"/>
      <c r="L164" s="194"/>
      <c r="M164" s="194"/>
      <c r="N164" s="195"/>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6" t="s">
        <v>19</v>
      </c>
      <c r="C165" s="197"/>
      <c r="D165" s="198"/>
      <c r="E165" s="193" t="s">
        <v>2628</v>
      </c>
      <c r="F165" s="194"/>
      <c r="G165" s="195"/>
      <c r="H165" s="5"/>
      <c r="I165" s="196" t="s">
        <v>19</v>
      </c>
      <c r="J165" s="197"/>
      <c r="K165" s="198"/>
      <c r="L165" s="31" t="s">
        <v>2627</v>
      </c>
      <c r="M165" s="31"/>
      <c r="N165" s="31"/>
      <c r="O165" s="8"/>
      <c r="Q165" s="69">
        <f>F167</f>
        <v>0.01</v>
      </c>
      <c r="R165" s="69">
        <f>F168</f>
        <v>0.01</v>
      </c>
      <c r="S165" s="69">
        <f>F169</f>
        <v>0.01</v>
      </c>
      <c r="T165" s="69">
        <f>F170</f>
        <v>0.01</v>
      </c>
      <c r="U165" s="69">
        <f>C173</f>
        <v>0.13</v>
      </c>
      <c r="V165" s="71">
        <f>E173</f>
        <v>39512170.100000001</v>
      </c>
      <c r="W165" s="69">
        <f>G167</f>
        <v>0.03</v>
      </c>
      <c r="X165" s="69">
        <f>G168</f>
        <v>0.03</v>
      </c>
      <c r="Y165" s="69">
        <f>G169</f>
        <v>0.03</v>
      </c>
      <c r="Z165" s="69">
        <f>G170</f>
        <v>0.04</v>
      </c>
    </row>
    <row r="166" spans="1:28" x14ac:dyDescent="0.25">
      <c r="A166" s="9"/>
      <c r="B166" s="199"/>
      <c r="C166" s="200"/>
      <c r="D166" s="201"/>
      <c r="E166" s="31" t="s">
        <v>2629</v>
      </c>
      <c r="F166" s="31" t="s">
        <v>2630</v>
      </c>
      <c r="G166" s="31" t="s">
        <v>2631</v>
      </c>
      <c r="H166" s="5"/>
      <c r="I166" s="199"/>
      <c r="J166" s="200"/>
      <c r="K166" s="201"/>
      <c r="L166" s="31" t="s">
        <v>2629</v>
      </c>
      <c r="M166" s="31" t="s">
        <v>2630</v>
      </c>
      <c r="N166" s="31" t="s">
        <v>2631</v>
      </c>
      <c r="O166" s="8"/>
    </row>
    <row r="167" spans="1:28" x14ac:dyDescent="0.25">
      <c r="A167" s="9"/>
      <c r="B167" s="205" t="s">
        <v>1170</v>
      </c>
      <c r="C167" s="205"/>
      <c r="D167" s="205"/>
      <c r="E167" s="25">
        <v>0.02</v>
      </c>
      <c r="F167" s="96">
        <v>0.01</v>
      </c>
      <c r="G167" s="26">
        <f>IF(F167&gt;0,SUM(E167+F167),"")</f>
        <v>0.03</v>
      </c>
      <c r="H167" s="5"/>
      <c r="I167" s="202" t="s">
        <v>1175</v>
      </c>
      <c r="J167" s="203"/>
      <c r="K167" s="204"/>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5" t="s">
        <v>1171</v>
      </c>
      <c r="C168" s="205"/>
      <c r="D168" s="205"/>
      <c r="E168" s="25">
        <v>0.02</v>
      </c>
      <c r="F168" s="96">
        <v>0.01</v>
      </c>
      <c r="G168" s="26">
        <f t="shared" ref="G168:G170" si="10">IF(F168&gt;0,SUM(E168+F168),"")</f>
        <v>0.03</v>
      </c>
      <c r="H168" s="5"/>
      <c r="I168" s="202" t="s">
        <v>1176</v>
      </c>
      <c r="J168" s="203"/>
      <c r="K168" s="204"/>
      <c r="L168" s="25">
        <v>0.02</v>
      </c>
      <c r="M168" s="96"/>
      <c r="N168" s="26" t="str">
        <f t="shared" ref="N168:N171" si="11">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05" t="s">
        <v>1172</v>
      </c>
      <c r="C169" s="205"/>
      <c r="D169" s="205"/>
      <c r="E169" s="25">
        <v>0.02</v>
      </c>
      <c r="F169" s="96">
        <v>0.01</v>
      </c>
      <c r="G169" s="26">
        <f t="shared" si="10"/>
        <v>0.03</v>
      </c>
      <c r="H169" s="5"/>
      <c r="I169" s="202" t="s">
        <v>1177</v>
      </c>
      <c r="J169" s="203"/>
      <c r="K169" s="204"/>
      <c r="L169" s="25">
        <v>0.02</v>
      </c>
      <c r="M169" s="96"/>
      <c r="N169" s="26" t="str">
        <f t="shared" si="11"/>
        <v/>
      </c>
      <c r="O169" s="8"/>
    </row>
    <row r="170" spans="1:28" x14ac:dyDescent="0.25">
      <c r="A170" s="9"/>
      <c r="B170" s="205" t="s">
        <v>1173</v>
      </c>
      <c r="C170" s="205"/>
      <c r="D170" s="205"/>
      <c r="E170" s="25">
        <v>0.03</v>
      </c>
      <c r="F170" s="96">
        <v>0.01</v>
      </c>
      <c r="G170" s="26">
        <f t="shared" si="10"/>
        <v>0.04</v>
      </c>
      <c r="H170" s="5"/>
      <c r="I170" s="202" t="s">
        <v>1178</v>
      </c>
      <c r="J170" s="203"/>
      <c r="K170" s="204"/>
      <c r="L170" s="25">
        <v>0.02</v>
      </c>
      <c r="M170" s="96"/>
      <c r="N170" s="26" t="str">
        <f t="shared" si="11"/>
        <v/>
      </c>
      <c r="O170" s="8"/>
    </row>
    <row r="171" spans="1:28" x14ac:dyDescent="0.25">
      <c r="A171" s="9"/>
      <c r="B171" s="5"/>
      <c r="C171" s="5"/>
      <c r="D171" s="5"/>
      <c r="E171" s="5"/>
      <c r="F171" s="5"/>
      <c r="G171" s="5"/>
      <c r="H171" s="5"/>
      <c r="I171" s="202" t="s">
        <v>1179</v>
      </c>
      <c r="J171" s="203"/>
      <c r="K171" s="204"/>
      <c r="L171" s="25">
        <v>0.02</v>
      </c>
      <c r="M171" s="96"/>
      <c r="N171" s="26" t="str">
        <f t="shared" si="11"/>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0.13</v>
      </c>
      <c r="D173" s="145" t="s">
        <v>2641</v>
      </c>
      <c r="E173" s="146">
        <f>+(C173*K20)</f>
        <v>39512170.100000001</v>
      </c>
      <c r="F173" s="147"/>
      <c r="G173" s="148"/>
      <c r="H173" s="141"/>
      <c r="I173" s="143" t="s">
        <v>2640</v>
      </c>
      <c r="J173" s="144">
        <f>+SUM(N167:N171)</f>
        <v>0</v>
      </c>
      <c r="K173" s="207" t="s">
        <v>2641</v>
      </c>
      <c r="L173" s="207"/>
      <c r="M173" s="149">
        <f>+J173*K20</f>
        <v>0</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0"/>
      <c r="P176" s="119"/>
    </row>
    <row r="177" spans="1:20" ht="15" customHeight="1" x14ac:dyDescent="0.25">
      <c r="A177" s="211" t="s">
        <v>21</v>
      </c>
      <c r="B177" s="212"/>
      <c r="C177" s="212"/>
      <c r="D177" s="212"/>
      <c r="E177" s="212"/>
      <c r="F177" s="212"/>
      <c r="G177" s="212"/>
      <c r="H177" s="212"/>
      <c r="I177" s="212"/>
      <c r="J177" s="212"/>
      <c r="K177" s="212"/>
      <c r="L177" s="212"/>
      <c r="M177" s="212"/>
      <c r="N177" s="212"/>
      <c r="O177" s="213"/>
    </row>
    <row r="178" spans="1:20" ht="15.75" thickBot="1" x14ac:dyDescent="0.3">
      <c r="A178" s="214"/>
      <c r="B178" s="215"/>
      <c r="C178" s="215"/>
      <c r="D178" s="215"/>
      <c r="E178" s="215"/>
      <c r="F178" s="215"/>
      <c r="G178" s="215"/>
      <c r="H178" s="215"/>
      <c r="I178" s="215"/>
      <c r="J178" s="215"/>
      <c r="K178" s="215"/>
      <c r="L178" s="215"/>
      <c r="M178" s="215"/>
      <c r="N178" s="215"/>
      <c r="O178" s="216"/>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1" t="s">
        <v>2649</v>
      </c>
      <c r="C180" s="221"/>
      <c r="E180" s="5" t="s">
        <v>22</v>
      </c>
      <c r="H180" s="29" t="s">
        <v>27</v>
      </c>
      <c r="J180" s="5" t="s">
        <v>2650</v>
      </c>
      <c r="K180" s="5"/>
      <c r="M180" s="5"/>
      <c r="N180" s="5"/>
      <c r="O180" s="8"/>
      <c r="Q180" s="72">
        <f>C181</f>
        <v>37841</v>
      </c>
      <c r="R180" s="58">
        <f>E181</f>
        <v>961</v>
      </c>
      <c r="S180" s="58" t="str">
        <f>H181</f>
        <v>JOSE VICENTE ROJAS SANCHEZ</v>
      </c>
      <c r="T180" s="72">
        <f>K181</f>
        <v>0</v>
      </c>
    </row>
    <row r="181" spans="1:20" x14ac:dyDescent="0.25">
      <c r="A181" s="9"/>
      <c r="C181" s="100">
        <v>37841</v>
      </c>
      <c r="D181" s="5"/>
      <c r="E181" s="98">
        <v>961</v>
      </c>
      <c r="F181" s="5"/>
      <c r="G181" s="5"/>
      <c r="H181" s="98" t="s">
        <v>2724</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0"/>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7" t="s">
        <v>2713</v>
      </c>
      <c r="C187" s="217"/>
      <c r="D187" s="217"/>
      <c r="E187" s="217"/>
      <c r="F187" s="217"/>
      <c r="G187" s="217"/>
      <c r="H187" s="217"/>
      <c r="I187" s="217"/>
      <c r="J187" s="217"/>
      <c r="K187" s="217"/>
      <c r="L187" s="217"/>
      <c r="M187" s="217"/>
      <c r="N187" s="217"/>
      <c r="O187" s="8"/>
    </row>
    <row r="188" spans="1:20" x14ac:dyDescent="0.25">
      <c r="A188" s="9"/>
      <c r="B188" s="218"/>
      <c r="C188" s="218"/>
      <c r="D188" s="218"/>
      <c r="E188" s="218"/>
      <c r="F188" s="218"/>
      <c r="G188" s="218"/>
      <c r="H188" s="218"/>
      <c r="I188" s="218"/>
      <c r="J188" s="218"/>
      <c r="K188" s="218"/>
      <c r="L188" s="218"/>
      <c r="M188" s="218"/>
      <c r="N188" s="218"/>
      <c r="O188" s="8"/>
    </row>
    <row r="189" spans="1:20" x14ac:dyDescent="0.25">
      <c r="A189" s="9"/>
      <c r="B189" s="219" t="s">
        <v>2689</v>
      </c>
      <c r="C189" s="220"/>
      <c r="D189" s="220"/>
      <c r="E189" s="220"/>
      <c r="F189" s="220"/>
      <c r="G189" s="220"/>
      <c r="H189" s="220"/>
      <c r="I189" s="220"/>
      <c r="J189" s="220"/>
      <c r="K189" s="220"/>
      <c r="L189" s="220"/>
      <c r="M189" s="220"/>
      <c r="N189" s="220"/>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 xml:space="preserve">JOSE VICENTE ROJAS SANCHEZ </v>
      </c>
      <c r="R198" s="58" t="str">
        <f>H199</f>
        <v>CR 69 N 65 08 P 2</v>
      </c>
      <c r="S198" s="58" t="str">
        <f>H200</f>
        <v>3 1 5 3 9 2 1 9 5 1</v>
      </c>
      <c r="T198" s="58" t="str">
        <f>K199</f>
        <v>CR 69 N 65 08 P 2</v>
      </c>
      <c r="U198" s="58" t="str">
        <f>K200</f>
        <v>CONTABLE@FUNMUNDONUEVO.ORG</v>
      </c>
    </row>
    <row r="199" spans="1:21" x14ac:dyDescent="0.25">
      <c r="A199" s="9"/>
      <c r="B199" s="30" t="s">
        <v>31</v>
      </c>
      <c r="C199" s="98"/>
      <c r="D199" s="22"/>
      <c r="G199" s="30" t="s">
        <v>2633</v>
      </c>
      <c r="H199" s="99" t="s">
        <v>2729</v>
      </c>
      <c r="J199" s="30" t="s">
        <v>2635</v>
      </c>
      <c r="K199" s="98" t="s">
        <v>2729</v>
      </c>
      <c r="L199" s="22"/>
      <c r="M199" s="22"/>
      <c r="N199" s="22"/>
      <c r="O199" s="8"/>
    </row>
    <row r="200" spans="1:21" x14ac:dyDescent="0.25">
      <c r="A200" s="9"/>
      <c r="B200" s="30" t="s">
        <v>2632</v>
      </c>
      <c r="C200" s="98" t="s">
        <v>2728</v>
      </c>
      <c r="D200" s="22"/>
      <c r="G200" s="30" t="s">
        <v>2634</v>
      </c>
      <c r="H200" s="99" t="s">
        <v>2730</v>
      </c>
      <c r="J200" s="30" t="s">
        <v>2636</v>
      </c>
      <c r="K200" s="98"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64:L93 N64:O93 I25:J35 C102:K147 M102:M147 M101 G49 L49 G51:G53 L53 L50 L51 L52 G55:G58 G54 G60:G63 G59 L59 L60:L63 G50" listDataValidation="1"/>
    <ignoredError sqref="N101 M49" unlockedFormula="1" listDataValidation="1"/>
    <ignoredError sqref="B38" evalError="1"/>
    <ignoredError sqref="N102:N147 M50:M53 N15 M59: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0" zoomScale="70" zoomScaleNormal="7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69" t="s">
        <v>3</v>
      </c>
      <c r="C37" s="269"/>
      <c r="D37" s="269"/>
      <c r="E37" s="269"/>
      <c r="F37" s="269"/>
      <c r="G37" s="5"/>
      <c r="H37" s="248" t="s">
        <v>4</v>
      </c>
      <c r="I37" s="249"/>
      <c r="J37" s="249"/>
      <c r="K37" s="249"/>
      <c r="L37" s="249"/>
      <c r="M37" s="249"/>
      <c r="N37" s="249"/>
      <c r="O37" s="250"/>
    </row>
    <row r="38" spans="1:15" ht="21" customHeight="1" x14ac:dyDescent="0.25">
      <c r="A38" s="9"/>
      <c r="B38" s="270" t="e">
        <f>VLOOKUP(B20,EAS!A2:B1439,2,0)</f>
        <v>#N/A</v>
      </c>
      <c r="C38" s="270"/>
      <c r="D38" s="270"/>
      <c r="E38" s="270"/>
      <c r="F38" s="270"/>
      <c r="G38" s="5"/>
      <c r="H38" s="253"/>
      <c r="I38" s="254"/>
      <c r="J38" s="254"/>
      <c r="K38" s="254"/>
      <c r="L38" s="254"/>
      <c r="M38" s="254"/>
      <c r="N38" s="254"/>
      <c r="O38" s="255"/>
    </row>
    <row r="39" spans="1:15" ht="21" customHeight="1" x14ac:dyDescent="0.25">
      <c r="A39" s="9"/>
      <c r="B39" s="270"/>
      <c r="C39" s="270"/>
      <c r="D39" s="270"/>
      <c r="E39" s="270"/>
      <c r="F39" s="270"/>
      <c r="G39" s="5"/>
      <c r="H39" s="253"/>
      <c r="I39" s="254"/>
      <c r="J39" s="254"/>
      <c r="K39" s="254"/>
      <c r="L39" s="254"/>
      <c r="M39" s="254"/>
      <c r="N39" s="254"/>
      <c r="O39" s="255"/>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0"/>
    </row>
    <row r="43" spans="1:15" ht="8.25" customHeight="1" thickBot="1" x14ac:dyDescent="0.3"/>
    <row r="44" spans="1:15" s="119" customFormat="1" ht="31.5" customHeight="1" thickBot="1" x14ac:dyDescent="0.3">
      <c r="A44" s="236" t="s">
        <v>6</v>
      </c>
      <c r="B44" s="237"/>
      <c r="C44" s="237"/>
      <c r="D44" s="237"/>
      <c r="E44" s="237"/>
      <c r="F44" s="237"/>
      <c r="G44" s="237"/>
      <c r="H44" s="237"/>
      <c r="I44" s="237"/>
      <c r="J44" s="237"/>
      <c r="K44" s="237"/>
      <c r="L44" s="237"/>
      <c r="M44" s="237"/>
      <c r="N44" s="237"/>
      <c r="O44" s="238"/>
    </row>
    <row r="45" spans="1:15" ht="15" customHeight="1" x14ac:dyDescent="0.25">
      <c r="A45" s="239" t="s">
        <v>2709</v>
      </c>
      <c r="B45" s="240"/>
      <c r="C45" s="240"/>
      <c r="D45" s="240"/>
      <c r="E45" s="240"/>
      <c r="F45" s="240"/>
      <c r="G45" s="240"/>
      <c r="H45" s="240"/>
      <c r="I45" s="240"/>
      <c r="J45" s="240"/>
      <c r="K45" s="240"/>
      <c r="L45" s="240"/>
      <c r="M45" s="240"/>
      <c r="N45" s="240"/>
      <c r="O45" s="241"/>
    </row>
    <row r="46" spans="1:15" x14ac:dyDescent="0.25">
      <c r="A46" s="242"/>
      <c r="B46" s="243"/>
      <c r="C46" s="243"/>
      <c r="D46" s="243"/>
      <c r="E46" s="243"/>
      <c r="F46" s="243"/>
      <c r="G46" s="243"/>
      <c r="H46" s="243"/>
      <c r="I46" s="243"/>
      <c r="J46" s="243"/>
      <c r="K46" s="243"/>
      <c r="L46" s="243"/>
      <c r="M46" s="243"/>
      <c r="N46" s="243"/>
      <c r="O46" s="244"/>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6" t="s">
        <v>2646</v>
      </c>
      <c r="B96" s="237"/>
      <c r="C96" s="237"/>
      <c r="D96" s="237"/>
      <c r="E96" s="237"/>
      <c r="F96" s="237"/>
      <c r="G96" s="237"/>
      <c r="H96" s="237"/>
      <c r="I96" s="237"/>
      <c r="J96" s="237"/>
      <c r="K96" s="237"/>
      <c r="L96" s="237"/>
      <c r="M96" s="237"/>
      <c r="N96" s="237"/>
      <c r="O96" s="238"/>
    </row>
    <row r="97" spans="1:15" ht="15" customHeight="1" x14ac:dyDescent="0.25">
      <c r="A97" s="239" t="s">
        <v>2710</v>
      </c>
      <c r="B97" s="240"/>
      <c r="C97" s="240"/>
      <c r="D97" s="240"/>
      <c r="E97" s="240"/>
      <c r="F97" s="240"/>
      <c r="G97" s="240"/>
      <c r="H97" s="240"/>
      <c r="I97" s="240"/>
      <c r="J97" s="240"/>
      <c r="K97" s="240"/>
      <c r="L97" s="240"/>
      <c r="M97" s="240"/>
      <c r="N97" s="240"/>
      <c r="O97" s="241"/>
    </row>
    <row r="98" spans="1:15" x14ac:dyDescent="0.25">
      <c r="A98" s="242"/>
      <c r="B98" s="243"/>
      <c r="C98" s="243"/>
      <c r="D98" s="243"/>
      <c r="E98" s="243"/>
      <c r="F98" s="243"/>
      <c r="G98" s="243"/>
      <c r="H98" s="243"/>
      <c r="I98" s="243"/>
      <c r="J98" s="243"/>
      <c r="K98" s="243"/>
      <c r="L98" s="243"/>
      <c r="M98" s="243"/>
      <c r="N98" s="243"/>
      <c r="O98" s="244"/>
    </row>
    <row r="99" spans="1:15" s="120" customFormat="1" ht="26.25" customHeight="1" x14ac:dyDescent="0.25">
      <c r="A99" s="1"/>
      <c r="B99" s="1"/>
      <c r="C99" s="1"/>
      <c r="D99" s="1"/>
      <c r="E99" s="1"/>
      <c r="F99" s="1"/>
      <c r="G99" s="1"/>
      <c r="H99" s="1"/>
      <c r="I99" s="222" t="s">
        <v>11</v>
      </c>
      <c r="J99" s="22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0"/>
      <c r="F143" s="209" t="s">
        <v>17</v>
      </c>
      <c r="G143" s="209"/>
      <c r="H143" s="209"/>
      <c r="I143" s="208" t="s">
        <v>18</v>
      </c>
      <c r="J143" s="209"/>
      <c r="K143" s="209"/>
      <c r="L143" s="209"/>
      <c r="M143" s="209"/>
      <c r="N143" s="209"/>
      <c r="O143" s="210"/>
    </row>
    <row r="144" spans="1:15" ht="51.75" customHeight="1" x14ac:dyDescent="0.25">
      <c r="A144" s="224" t="s">
        <v>2717</v>
      </c>
      <c r="B144" s="225"/>
      <c r="C144" s="225"/>
      <c r="D144" s="225"/>
      <c r="E144" s="226"/>
      <c r="F144" s="227" t="s">
        <v>2718</v>
      </c>
      <c r="G144" s="227"/>
      <c r="H144" s="227"/>
      <c r="I144" s="224" t="s">
        <v>2643</v>
      </c>
      <c r="J144" s="225"/>
      <c r="K144" s="225"/>
      <c r="L144" s="225"/>
      <c r="M144" s="225"/>
      <c r="N144" s="225"/>
      <c r="O144" s="22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28" t="s">
        <v>2626</v>
      </c>
      <c r="C146" s="228"/>
      <c r="D146" s="228"/>
      <c r="E146" s="8"/>
      <c r="F146" s="5"/>
      <c r="G146" s="229" t="s">
        <v>2626</v>
      </c>
      <c r="H146" s="229"/>
      <c r="I146" s="230" t="s">
        <v>1167</v>
      </c>
      <c r="J146" s="231"/>
      <c r="K146" s="231"/>
      <c r="L146" s="231"/>
      <c r="M146" s="231"/>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2" t="s">
        <v>2656</v>
      </c>
      <c r="J148" s="233"/>
      <c r="K148" s="233"/>
      <c r="L148" s="233"/>
      <c r="M148" s="233"/>
      <c r="N148" s="233"/>
      <c r="O148" s="234"/>
      <c r="Q148" s="118" t="s">
        <v>17</v>
      </c>
      <c r="U148" s="123">
        <f>D148</f>
        <v>0</v>
      </c>
    </row>
    <row r="149" spans="1:28" x14ac:dyDescent="0.25">
      <c r="A149" s="9"/>
      <c r="B149" s="235" t="s">
        <v>2712</v>
      </c>
      <c r="C149" s="235"/>
      <c r="D149" s="235"/>
      <c r="E149" s="8"/>
      <c r="F149" s="5"/>
      <c r="H149" s="130" t="s">
        <v>2711</v>
      </c>
      <c r="I149" s="232"/>
      <c r="J149" s="233"/>
      <c r="K149" s="233"/>
      <c r="L149" s="233"/>
      <c r="M149" s="233"/>
      <c r="N149" s="233"/>
      <c r="O149" s="234"/>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0"/>
    </row>
    <row r="154" spans="1:28" ht="15" customHeight="1" x14ac:dyDescent="0.25">
      <c r="A154" s="211" t="s">
        <v>1169</v>
      </c>
      <c r="B154" s="212"/>
      <c r="C154" s="212"/>
      <c r="D154" s="212"/>
      <c r="E154" s="212"/>
      <c r="F154" s="212"/>
      <c r="G154" s="212"/>
      <c r="H154" s="212"/>
      <c r="I154" s="212"/>
      <c r="J154" s="212"/>
      <c r="K154" s="212"/>
      <c r="L154" s="212"/>
      <c r="M154" s="212"/>
      <c r="N154" s="212"/>
      <c r="O154" s="213"/>
    </row>
    <row r="155" spans="1:28" ht="15.75" thickBot="1" x14ac:dyDescent="0.3">
      <c r="A155" s="214"/>
      <c r="B155" s="215"/>
      <c r="C155" s="215"/>
      <c r="D155" s="215"/>
      <c r="E155" s="215"/>
      <c r="F155" s="215"/>
      <c r="G155" s="215"/>
      <c r="H155" s="215"/>
      <c r="I155" s="215"/>
      <c r="J155" s="215"/>
      <c r="K155" s="215"/>
      <c r="L155" s="215"/>
      <c r="M155" s="215"/>
      <c r="N155" s="215"/>
      <c r="O155" s="216"/>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6" t="s">
        <v>1168</v>
      </c>
      <c r="C157" s="206"/>
      <c r="D157" s="206"/>
      <c r="E157" s="206"/>
      <c r="F157" s="206"/>
      <c r="G157" s="206"/>
      <c r="H157" s="21"/>
      <c r="I157" s="193" t="s">
        <v>1180</v>
      </c>
      <c r="J157" s="194"/>
      <c r="K157" s="194"/>
      <c r="L157" s="194"/>
      <c r="M157" s="194"/>
      <c r="N157" s="195"/>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6" t="s">
        <v>19</v>
      </c>
      <c r="C158" s="197"/>
      <c r="D158" s="198"/>
      <c r="E158" s="193" t="s">
        <v>2628</v>
      </c>
      <c r="F158" s="194"/>
      <c r="G158" s="195"/>
      <c r="H158" s="5"/>
      <c r="I158" s="196" t="s">
        <v>19</v>
      </c>
      <c r="J158" s="197"/>
      <c r="K158" s="19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199"/>
      <c r="C159" s="200"/>
      <c r="D159" s="201"/>
      <c r="E159" s="111" t="s">
        <v>2629</v>
      </c>
      <c r="F159" s="111" t="s">
        <v>2630</v>
      </c>
      <c r="G159" s="111" t="s">
        <v>2631</v>
      </c>
      <c r="H159" s="5"/>
      <c r="I159" s="199"/>
      <c r="J159" s="200"/>
      <c r="K159" s="201"/>
      <c r="L159" s="111" t="s">
        <v>2629</v>
      </c>
      <c r="M159" s="111" t="s">
        <v>2630</v>
      </c>
      <c r="N159" s="111" t="s">
        <v>2631</v>
      </c>
      <c r="O159" s="8"/>
    </row>
    <row r="160" spans="1:28" x14ac:dyDescent="0.25">
      <c r="A160" s="9"/>
      <c r="B160" s="205" t="s">
        <v>1170</v>
      </c>
      <c r="C160" s="205"/>
      <c r="D160" s="205"/>
      <c r="E160" s="25">
        <v>0.02</v>
      </c>
      <c r="F160" s="96"/>
      <c r="G160" s="26" t="str">
        <f>IF(F160&gt;0,SUM(E160+F160),"")</f>
        <v/>
      </c>
      <c r="H160" s="5"/>
      <c r="I160" s="202" t="s">
        <v>1175</v>
      </c>
      <c r="J160" s="203"/>
      <c r="K160" s="20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5" t="s">
        <v>1171</v>
      </c>
      <c r="C161" s="205"/>
      <c r="D161" s="205"/>
      <c r="E161" s="25">
        <v>0.02</v>
      </c>
      <c r="F161" s="96"/>
      <c r="G161" s="26" t="str">
        <f t="shared" ref="G161:G163" si="5">IF(F161&gt;0,SUM(E161+F161),"")</f>
        <v/>
      </c>
      <c r="H161" s="5"/>
      <c r="I161" s="202" t="s">
        <v>1176</v>
      </c>
      <c r="J161" s="203"/>
      <c r="K161" s="20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5" t="s">
        <v>1172</v>
      </c>
      <c r="C162" s="205"/>
      <c r="D162" s="205"/>
      <c r="E162" s="25">
        <v>0.02</v>
      </c>
      <c r="F162" s="96"/>
      <c r="G162" s="26" t="str">
        <f t="shared" si="5"/>
        <v/>
      </c>
      <c r="H162" s="5"/>
      <c r="I162" s="202" t="s">
        <v>1177</v>
      </c>
      <c r="J162" s="203"/>
      <c r="K162" s="204"/>
      <c r="L162" s="25">
        <v>0.02</v>
      </c>
      <c r="M162" s="96"/>
      <c r="N162" s="26" t="str">
        <f t="shared" si="6"/>
        <v/>
      </c>
      <c r="O162" s="8"/>
    </row>
    <row r="163" spans="1:28" x14ac:dyDescent="0.25">
      <c r="A163" s="9"/>
      <c r="B163" s="205" t="s">
        <v>1173</v>
      </c>
      <c r="C163" s="205"/>
      <c r="D163" s="205"/>
      <c r="E163" s="25">
        <v>0.03</v>
      </c>
      <c r="F163" s="96"/>
      <c r="G163" s="26" t="str">
        <f t="shared" si="5"/>
        <v/>
      </c>
      <c r="H163" s="5"/>
      <c r="I163" s="202" t="s">
        <v>1178</v>
      </c>
      <c r="J163" s="203"/>
      <c r="K163" s="204"/>
      <c r="L163" s="25">
        <v>0.02</v>
      </c>
      <c r="M163" s="96"/>
      <c r="N163" s="26" t="str">
        <f t="shared" si="6"/>
        <v/>
      </c>
      <c r="O163" s="8"/>
    </row>
    <row r="164" spans="1:28" x14ac:dyDescent="0.25">
      <c r="A164" s="9"/>
      <c r="B164" s="5"/>
      <c r="C164" s="5"/>
      <c r="D164" s="5"/>
      <c r="E164" s="5"/>
      <c r="F164" s="5"/>
      <c r="G164" s="5"/>
      <c r="H164" s="5"/>
      <c r="I164" s="202" t="s">
        <v>1179</v>
      </c>
      <c r="J164" s="203"/>
      <c r="K164" s="20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0"/>
    </row>
    <row r="170" spans="1:28" ht="15" customHeight="1" x14ac:dyDescent="0.25">
      <c r="A170" s="211" t="s">
        <v>21</v>
      </c>
      <c r="B170" s="212"/>
      <c r="C170" s="212"/>
      <c r="D170" s="212"/>
      <c r="E170" s="212"/>
      <c r="F170" s="212"/>
      <c r="G170" s="212"/>
      <c r="H170" s="212"/>
      <c r="I170" s="212"/>
      <c r="J170" s="212"/>
      <c r="K170" s="212"/>
      <c r="L170" s="212"/>
      <c r="M170" s="212"/>
      <c r="N170" s="212"/>
      <c r="O170" s="213"/>
    </row>
    <row r="171" spans="1:28" ht="15.75" thickBot="1" x14ac:dyDescent="0.3">
      <c r="A171" s="214"/>
      <c r="B171" s="215"/>
      <c r="C171" s="215"/>
      <c r="D171" s="215"/>
      <c r="E171" s="215"/>
      <c r="F171" s="215"/>
      <c r="G171" s="215"/>
      <c r="H171" s="215"/>
      <c r="I171" s="215"/>
      <c r="J171" s="215"/>
      <c r="K171" s="215"/>
      <c r="L171" s="215"/>
      <c r="M171" s="215"/>
      <c r="N171" s="215"/>
      <c r="O171" s="216"/>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1" t="s">
        <v>2649</v>
      </c>
      <c r="C173" s="221"/>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0"/>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7" t="s">
        <v>2688</v>
      </c>
      <c r="C180" s="217"/>
      <c r="D180" s="217"/>
      <c r="E180" s="217"/>
      <c r="F180" s="217"/>
      <c r="G180" s="217"/>
      <c r="H180" s="217"/>
      <c r="I180" s="217"/>
      <c r="J180" s="217"/>
      <c r="K180" s="217"/>
      <c r="L180" s="217"/>
      <c r="M180" s="217"/>
      <c r="N180" s="217"/>
      <c r="O180" s="8"/>
    </row>
    <row r="181" spans="1:21" x14ac:dyDescent="0.25">
      <c r="A181" s="9"/>
      <c r="B181" s="218"/>
      <c r="C181" s="218"/>
      <c r="D181" s="218"/>
      <c r="E181" s="218"/>
      <c r="F181" s="218"/>
      <c r="G181" s="218"/>
      <c r="H181" s="218"/>
      <c r="I181" s="218"/>
      <c r="J181" s="218"/>
      <c r="K181" s="218"/>
      <c r="L181" s="218"/>
      <c r="M181" s="218"/>
      <c r="N181" s="218"/>
      <c r="O181" s="8"/>
    </row>
    <row r="182" spans="1:21" x14ac:dyDescent="0.25">
      <c r="A182" s="9"/>
      <c r="B182" s="219" t="s">
        <v>2689</v>
      </c>
      <c r="C182" s="220"/>
      <c r="D182" s="220"/>
      <c r="E182" s="220"/>
      <c r="F182" s="220"/>
      <c r="G182" s="220"/>
      <c r="H182" s="220"/>
      <c r="I182" s="220"/>
      <c r="J182" s="220"/>
      <c r="K182" s="220"/>
      <c r="L182" s="220"/>
      <c r="M182" s="220"/>
      <c r="N182" s="220"/>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50: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0"/>
      <c r="P42" s="19"/>
    </row>
    <row r="43" spans="1:16" ht="8.25" customHeight="1" thickBot="1" x14ac:dyDescent="0.3"/>
    <row r="44" spans="1:16" s="119" customFormat="1" ht="31.5" customHeight="1" thickBot="1" x14ac:dyDescent="0.3">
      <c r="A44" s="236" t="s">
        <v>6</v>
      </c>
      <c r="B44" s="237"/>
      <c r="C44" s="237"/>
      <c r="D44" s="237"/>
      <c r="E44" s="237"/>
      <c r="F44" s="237"/>
      <c r="G44" s="237"/>
      <c r="H44" s="237"/>
      <c r="I44" s="237"/>
      <c r="J44" s="237"/>
      <c r="K44" s="237"/>
      <c r="L44" s="237"/>
      <c r="M44" s="237"/>
      <c r="N44" s="237"/>
      <c r="O44" s="238"/>
      <c r="P44" s="19"/>
    </row>
    <row r="45" spans="1:16" ht="15" customHeight="1" x14ac:dyDescent="0.25">
      <c r="A45" s="239" t="s">
        <v>2709</v>
      </c>
      <c r="B45" s="240"/>
      <c r="C45" s="240"/>
      <c r="D45" s="240"/>
      <c r="E45" s="240"/>
      <c r="F45" s="240"/>
      <c r="G45" s="240"/>
      <c r="H45" s="240"/>
      <c r="I45" s="240"/>
      <c r="J45" s="240"/>
      <c r="K45" s="240"/>
      <c r="L45" s="240"/>
      <c r="M45" s="240"/>
      <c r="N45" s="240"/>
      <c r="O45" s="241"/>
    </row>
    <row r="46" spans="1:16" x14ac:dyDescent="0.25">
      <c r="A46" s="242"/>
      <c r="B46" s="243"/>
      <c r="C46" s="243"/>
      <c r="D46" s="243"/>
      <c r="E46" s="243"/>
      <c r="F46" s="243"/>
      <c r="G46" s="243"/>
      <c r="H46" s="243"/>
      <c r="I46" s="243"/>
      <c r="J46" s="243"/>
      <c r="K46" s="243"/>
      <c r="L46" s="243"/>
      <c r="M46" s="243"/>
      <c r="N46" s="243"/>
      <c r="O46" s="244"/>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2" t="s">
        <v>5</v>
      </c>
      <c r="B42" s="323"/>
      <c r="C42" s="323"/>
      <c r="D42" s="323"/>
      <c r="E42" s="323"/>
      <c r="F42" s="323"/>
      <c r="G42" s="323"/>
      <c r="H42" s="323"/>
      <c r="I42" s="323"/>
      <c r="J42" s="323"/>
      <c r="K42" s="323"/>
      <c r="L42" s="323"/>
      <c r="M42" s="323"/>
      <c r="N42" s="323"/>
      <c r="O42" s="324"/>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7">IF(F166&gt;0,SUM(E166+F166),"")</f>
        <v/>
      </c>
      <c r="H166" s="140"/>
      <c r="I166" s="314" t="s">
        <v>1176</v>
      </c>
      <c r="J166" s="315"/>
      <c r="K166" s="316"/>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7"/>
        <v/>
      </c>
      <c r="H167" s="140"/>
      <c r="I167" s="314" t="s">
        <v>1177</v>
      </c>
      <c r="J167" s="315"/>
      <c r="K167" s="316"/>
      <c r="L167" s="182">
        <v>0.02</v>
      </c>
      <c r="M167" s="96"/>
      <c r="N167" s="183" t="str">
        <f t="shared" si="8"/>
        <v/>
      </c>
      <c r="O167" s="142"/>
    </row>
    <row r="168" spans="1:28" x14ac:dyDescent="0.25">
      <c r="A168" s="172"/>
      <c r="B168" s="313" t="s">
        <v>1173</v>
      </c>
      <c r="C168" s="313"/>
      <c r="D168" s="313"/>
      <c r="E168" s="182">
        <v>0.03</v>
      </c>
      <c r="F168" s="96"/>
      <c r="G168" s="183" t="str">
        <f t="shared" si="7"/>
        <v/>
      </c>
      <c r="H168" s="140"/>
      <c r="I168" s="314" t="s">
        <v>1178</v>
      </c>
      <c r="J168" s="315"/>
      <c r="K168" s="316"/>
      <c r="L168" s="182">
        <v>0.02</v>
      </c>
      <c r="M168" s="96"/>
      <c r="N168" s="183" t="str">
        <f t="shared" si="8"/>
        <v/>
      </c>
      <c r="O168" s="142"/>
    </row>
    <row r="169" spans="1:28" x14ac:dyDescent="0.25">
      <c r="A169" s="172"/>
      <c r="B169" s="140"/>
      <c r="C169" s="140"/>
      <c r="D169" s="140"/>
      <c r="E169" s="140"/>
      <c r="F169" s="140"/>
      <c r="G169" s="140"/>
      <c r="H169" s="140"/>
      <c r="I169" s="314" t="s">
        <v>1179</v>
      </c>
      <c r="J169" s="315"/>
      <c r="K169" s="316"/>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24" t="s">
        <v>2717</v>
      </c>
      <c r="B150" s="225"/>
      <c r="C150" s="225"/>
      <c r="D150" s="225"/>
      <c r="E150" s="226"/>
      <c r="F150" s="227" t="s">
        <v>2718</v>
      </c>
      <c r="G150" s="227"/>
      <c r="H150" s="227"/>
      <c r="I150" s="286" t="s">
        <v>2643</v>
      </c>
      <c r="J150" s="287"/>
      <c r="K150" s="287"/>
      <c r="L150" s="287"/>
      <c r="M150" s="287"/>
      <c r="N150" s="287"/>
      <c r="O150" s="288"/>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89" t="s">
        <v>2626</v>
      </c>
      <c r="C152" s="289"/>
      <c r="D152" s="289"/>
      <c r="E152" s="142"/>
      <c r="F152" s="140"/>
      <c r="G152" s="290" t="s">
        <v>2626</v>
      </c>
      <c r="H152" s="290"/>
      <c r="I152" s="291" t="s">
        <v>1167</v>
      </c>
      <c r="J152" s="292"/>
      <c r="K152" s="292"/>
      <c r="L152" s="292"/>
      <c r="M152" s="292"/>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3" t="s">
        <v>2656</v>
      </c>
      <c r="J154" s="294"/>
      <c r="K154" s="294"/>
      <c r="L154" s="294"/>
      <c r="M154" s="294"/>
      <c r="N154" s="294"/>
      <c r="O154" s="295"/>
      <c r="Q154" s="118" t="s">
        <v>17</v>
      </c>
      <c r="U154" s="123">
        <f>D154</f>
        <v>0</v>
      </c>
    </row>
    <row r="155" spans="1:21" x14ac:dyDescent="0.25">
      <c r="A155" s="172"/>
      <c r="B155" s="296" t="s">
        <v>2712</v>
      </c>
      <c r="C155" s="296"/>
      <c r="D155" s="296"/>
      <c r="E155" s="142"/>
      <c r="F155" s="140"/>
      <c r="G155" s="148"/>
      <c r="H155" s="174" t="s">
        <v>2711</v>
      </c>
      <c r="I155" s="293"/>
      <c r="J155" s="294"/>
      <c r="K155" s="294"/>
      <c r="L155" s="294"/>
      <c r="M155" s="294"/>
      <c r="N155" s="294"/>
      <c r="O155" s="295"/>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97" t="s">
        <v>1169</v>
      </c>
      <c r="B160" s="298"/>
      <c r="C160" s="298"/>
      <c r="D160" s="298"/>
      <c r="E160" s="298"/>
      <c r="F160" s="298"/>
      <c r="G160" s="298"/>
      <c r="H160" s="298"/>
      <c r="I160" s="298"/>
      <c r="J160" s="298"/>
      <c r="K160" s="298"/>
      <c r="L160" s="298"/>
      <c r="M160" s="298"/>
      <c r="N160" s="298"/>
      <c r="O160" s="299"/>
    </row>
    <row r="161" spans="1:28" ht="15.75" thickBot="1" x14ac:dyDescent="0.3">
      <c r="A161" s="300"/>
      <c r="B161" s="301"/>
      <c r="C161" s="301"/>
      <c r="D161" s="301"/>
      <c r="E161" s="301"/>
      <c r="F161" s="301"/>
      <c r="G161" s="301"/>
      <c r="H161" s="301"/>
      <c r="I161" s="301"/>
      <c r="J161" s="301"/>
      <c r="K161" s="301"/>
      <c r="L161" s="301"/>
      <c r="M161" s="301"/>
      <c r="N161" s="301"/>
      <c r="O161" s="302"/>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3" t="s">
        <v>1168</v>
      </c>
      <c r="C163" s="303"/>
      <c r="D163" s="303"/>
      <c r="E163" s="303"/>
      <c r="F163" s="303"/>
      <c r="G163" s="303"/>
      <c r="H163" s="180"/>
      <c r="I163" s="304" t="s">
        <v>1180</v>
      </c>
      <c r="J163" s="305"/>
      <c r="K163" s="305"/>
      <c r="L163" s="305"/>
      <c r="M163" s="305"/>
      <c r="N163" s="30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07" t="s">
        <v>19</v>
      </c>
      <c r="C164" s="308"/>
      <c r="D164" s="309"/>
      <c r="E164" s="304" t="s">
        <v>2628</v>
      </c>
      <c r="F164" s="305"/>
      <c r="G164" s="306"/>
      <c r="H164" s="140"/>
      <c r="I164" s="307" t="s">
        <v>19</v>
      </c>
      <c r="J164" s="308"/>
      <c r="K164" s="30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0"/>
      <c r="C165" s="311"/>
      <c r="D165" s="312"/>
      <c r="E165" s="181" t="s">
        <v>2629</v>
      </c>
      <c r="F165" s="181" t="s">
        <v>2630</v>
      </c>
      <c r="G165" s="181" t="s">
        <v>2631</v>
      </c>
      <c r="H165" s="140"/>
      <c r="I165" s="310"/>
      <c r="J165" s="311"/>
      <c r="K165" s="312"/>
      <c r="L165" s="181" t="s">
        <v>2629</v>
      </c>
      <c r="M165" s="181" t="s">
        <v>2630</v>
      </c>
      <c r="N165" s="181" t="s">
        <v>2631</v>
      </c>
      <c r="O165" s="142"/>
    </row>
    <row r="166" spans="1:28" x14ac:dyDescent="0.25">
      <c r="A166" s="172"/>
      <c r="B166" s="313" t="s">
        <v>1170</v>
      </c>
      <c r="C166" s="313"/>
      <c r="D166" s="313"/>
      <c r="E166" s="182">
        <v>0.02</v>
      </c>
      <c r="F166" s="96"/>
      <c r="G166" s="183" t="str">
        <f>IF(F166&gt;0,SUM(E166+F166),"")</f>
        <v/>
      </c>
      <c r="H166" s="140"/>
      <c r="I166" s="314" t="s">
        <v>1175</v>
      </c>
      <c r="J166" s="315"/>
      <c r="K166" s="316"/>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3" t="s">
        <v>1171</v>
      </c>
      <c r="C167" s="313"/>
      <c r="D167" s="313"/>
      <c r="E167" s="182">
        <v>0.02</v>
      </c>
      <c r="F167" s="96"/>
      <c r="G167" s="183" t="str">
        <f t="shared" ref="G167:G169" si="5">IF(F167&gt;0,SUM(E167+F167),"")</f>
        <v/>
      </c>
      <c r="H167" s="140"/>
      <c r="I167" s="314" t="s">
        <v>1176</v>
      </c>
      <c r="J167" s="315"/>
      <c r="K167" s="316"/>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3" t="s">
        <v>1172</v>
      </c>
      <c r="C168" s="313"/>
      <c r="D168" s="313"/>
      <c r="E168" s="182">
        <v>0.02</v>
      </c>
      <c r="F168" s="96"/>
      <c r="G168" s="183" t="str">
        <f t="shared" si="5"/>
        <v/>
      </c>
      <c r="H168" s="140"/>
      <c r="I168" s="314" t="s">
        <v>1177</v>
      </c>
      <c r="J168" s="315"/>
      <c r="K168" s="316"/>
      <c r="L168" s="182">
        <v>0.02</v>
      </c>
      <c r="M168" s="96"/>
      <c r="N168" s="183" t="str">
        <f t="shared" si="6"/>
        <v/>
      </c>
      <c r="O168" s="142"/>
    </row>
    <row r="169" spans="1:28" x14ac:dyDescent="0.25">
      <c r="A169" s="172"/>
      <c r="B169" s="313" t="s">
        <v>1173</v>
      </c>
      <c r="C169" s="313"/>
      <c r="D169" s="313"/>
      <c r="E169" s="182">
        <v>0.03</v>
      </c>
      <c r="F169" s="96"/>
      <c r="G169" s="183" t="str">
        <f t="shared" si="5"/>
        <v/>
      </c>
      <c r="H169" s="140"/>
      <c r="I169" s="314" t="s">
        <v>1178</v>
      </c>
      <c r="J169" s="315"/>
      <c r="K169" s="316"/>
      <c r="L169" s="182">
        <v>0.02</v>
      </c>
      <c r="M169" s="96"/>
      <c r="N169" s="183" t="str">
        <f t="shared" si="6"/>
        <v/>
      </c>
      <c r="O169" s="142"/>
    </row>
    <row r="170" spans="1:28" x14ac:dyDescent="0.25">
      <c r="A170" s="172"/>
      <c r="B170" s="140"/>
      <c r="C170" s="140"/>
      <c r="D170" s="140"/>
      <c r="E170" s="140"/>
      <c r="F170" s="140"/>
      <c r="G170" s="140"/>
      <c r="H170" s="140"/>
      <c r="I170" s="314" t="s">
        <v>1179</v>
      </c>
      <c r="J170" s="315"/>
      <c r="K170" s="316"/>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07" t="s">
        <v>2641</v>
      </c>
      <c r="L172" s="207"/>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97" t="s">
        <v>21</v>
      </c>
      <c r="B176" s="298"/>
      <c r="C176" s="298"/>
      <c r="D176" s="298"/>
      <c r="E176" s="298"/>
      <c r="F176" s="298"/>
      <c r="G176" s="298"/>
      <c r="H176" s="298"/>
      <c r="I176" s="298"/>
      <c r="J176" s="298"/>
      <c r="K176" s="298"/>
      <c r="L176" s="298"/>
      <c r="M176" s="298"/>
      <c r="N176" s="298"/>
      <c r="O176" s="299"/>
    </row>
    <row r="177" spans="1:20" ht="15.75" thickBot="1" x14ac:dyDescent="0.3">
      <c r="A177" s="300"/>
      <c r="B177" s="301"/>
      <c r="C177" s="301"/>
      <c r="D177" s="301"/>
      <c r="E177" s="301"/>
      <c r="F177" s="301"/>
      <c r="G177" s="301"/>
      <c r="H177" s="301"/>
      <c r="I177" s="301"/>
      <c r="J177" s="301"/>
      <c r="K177" s="301"/>
      <c r="L177" s="301"/>
      <c r="M177" s="301"/>
      <c r="N177" s="301"/>
      <c r="O177" s="302"/>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17" t="s">
        <v>2649</v>
      </c>
      <c r="C179" s="317"/>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18" t="s">
        <v>2688</v>
      </c>
      <c r="C186" s="318"/>
      <c r="D186" s="318"/>
      <c r="E186" s="318"/>
      <c r="F186" s="318"/>
      <c r="G186" s="318"/>
      <c r="H186" s="318"/>
      <c r="I186" s="318"/>
      <c r="J186" s="318"/>
      <c r="K186" s="318"/>
      <c r="L186" s="318"/>
      <c r="M186" s="318"/>
      <c r="N186" s="318"/>
      <c r="O186" s="142"/>
    </row>
    <row r="187" spans="1:20" x14ac:dyDescent="0.25">
      <c r="A187" s="172"/>
      <c r="B187" s="319"/>
      <c r="C187" s="319"/>
      <c r="D187" s="319"/>
      <c r="E187" s="319"/>
      <c r="F187" s="319"/>
      <c r="G187" s="319"/>
      <c r="H187" s="319"/>
      <c r="I187" s="319"/>
      <c r="J187" s="319"/>
      <c r="K187" s="319"/>
      <c r="L187" s="319"/>
      <c r="M187" s="319"/>
      <c r="N187" s="319"/>
      <c r="O187" s="142"/>
    </row>
    <row r="188" spans="1:20" x14ac:dyDescent="0.25">
      <c r="A188" s="172"/>
      <c r="B188" s="320" t="s">
        <v>2689</v>
      </c>
      <c r="C188" s="321"/>
      <c r="D188" s="321"/>
      <c r="E188" s="321"/>
      <c r="F188" s="321"/>
      <c r="G188" s="321"/>
      <c r="H188" s="321"/>
      <c r="I188" s="321"/>
      <c r="J188" s="321"/>
      <c r="K188" s="321"/>
      <c r="L188" s="321"/>
      <c r="M188" s="321"/>
      <c r="N188" s="321"/>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27"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27" x14ac:dyDescent="0.25">
      <c r="D83" s="3" t="s">
        <v>121</v>
      </c>
      <c r="I83" s="3" t="s">
        <v>338</v>
      </c>
      <c r="Q83" s="3" t="s">
        <v>596</v>
      </c>
      <c r="AD83" s="3" t="s">
        <v>959</v>
      </c>
    </row>
    <row r="84" spans="4:30" ht="27" x14ac:dyDescent="0.25">
      <c r="D84" s="3" t="s">
        <v>122</v>
      </c>
      <c r="I84" s="3" t="s">
        <v>339</v>
      </c>
      <c r="Q84" s="3" t="s">
        <v>597</v>
      </c>
      <c r="AD84" s="3" t="s">
        <v>960</v>
      </c>
    </row>
    <row r="85" spans="4:30" ht="27"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45"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45"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27"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admfmn17</cp:lastModifiedBy>
  <cp:lastPrinted>2020-11-07T00:02:21Z</cp:lastPrinted>
  <dcterms:created xsi:type="dcterms:W3CDTF">2020-10-14T21:57:42Z</dcterms:created>
  <dcterms:modified xsi:type="dcterms:W3CDTF">2021-01-06T03:29:20Z</dcterms:modified>
</cp:coreProperties>
</file>