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 N T\Desktop\NARIÑO\"/>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<sst xmlns="http://schemas.openxmlformats.org/spreadsheetml/2006/main" count="3272" uniqueCount="2746">
  <si>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</si>
  <si>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</si>
  <si>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</si>
  <si>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</si>
  <si>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</si>
  <si>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</si>
  <si>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</si>
  <si>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</si>
  <si>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</si>
  <si>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</si>
  <si>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</si>
  <si>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</si>
  <si>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</si>
  <si>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</si>
  <si>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</si>
  <si>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</si>
  <si>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</si>
  <si>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</si>
  <si>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</si>
  <si>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</si>
  <si>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</si>
  <si>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</si>
  <si>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</si>
  <si>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</si>
  <si>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</si>
  <si>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</si>
  <si>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</si>
  <si>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</si>
  <si>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</si>
  <si>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</si>
  <si>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</si>
  <si>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</si>
  <si>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</si>
  <si>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</si>
  <si>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</si>
  <si>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</si>
  <si>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</si>
  <si>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</si>
  <si>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</si>
  <si>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</si>
  <si>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</si>
  <si>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</si>
  <si>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</si>
  <si>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</si>
  <si>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</si>
  <si>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</si>
  <si>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</si>
  <si>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</si>
  <si>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</si>
  <si>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</si>
  <si>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</si>
  <si>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</si>
  <si>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</si>
  <si>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</si>
  <si>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</si>
  <si>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</si>
  <si>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</si>
  <si>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</si>
  <si>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</si>
  <si>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</si>
  <si>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</si>
  <si>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</si>
  <si>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</si>
  <si>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</si>
  <si>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</si>
  <si>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</si>
  <si>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</si>
  <si>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</si>
  <si>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</si>
  <si>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</si>
  <si>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</si>
  <si>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</si>
  <si>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</si>
  <si>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</si>
  <si>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</si>
  <si>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</si>
  <si>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</si>
  <si>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</si>
  <si>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</si>
  <si>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</si>
  <si>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</si>
  <si>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</si>
  <si>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</si>
  <si>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</si>
  <si>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</si>
  <si>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</si>
  <si>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</si>
  <si>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</si>
  <si>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</si>
  <si>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</si>
  <si>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</si>
  <si>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</si>
  <si>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</si>
  <si>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</si>
  <si>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</si>
  <si>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</si>
  <si>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</si>
  <si>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</si>
  <si>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</si>
  <si>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</si>
  <si>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</si>
  <si>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</si>
  <si>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</si>
  <si>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</si>
  <si>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</si>
  <si>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</si>
  <si>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</si>
  <si>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</si>
  <si>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</si>
  <si>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</si>
  <si>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</si>
  <si>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</si>
  <si>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</si>
  <si>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</si>
  <si>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</si>
  <si>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</si>
  <si>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</si>
  <si>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</si>
  <si>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</si>
  <si>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</si>
  <si>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</si>
  <si>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</si>
  <si>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</si>
  <si>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</si>
  <si>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</si>
  <si>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</si>
  <si>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</si>
  <si>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</si>
  <si>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</si>
  <si>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</si>
  <si>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</si>
  <si>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</si>
  <si>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</si>
  <si>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</si>
  <si>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</si>
  <si>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</si>
  <si>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</si>
  <si>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</si>
  <si>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</si>
  <si>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</si>
  <si>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</si>
  <si>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</si>
  <si>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</si>
  <si>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</si>
  <si>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</si>
  <si>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</si>
  <si>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</si>
  <si>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</si>
  <si>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</si>
  <si>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</si>
  <si>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</si>
  <si>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</si>
  <si>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</si>
  <si>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</si>
  <si>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</si>
  <si>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</si>
  <si>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</si>
  <si>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</si>
  <si>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</si>
  <si>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</si>
  <si>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</si>
  <si>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</si>
  <si>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</si>
  <si>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</si>
  <si>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</si>
  <si>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</si>
  <si>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</si>
  <si>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</si>
  <si>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</si>
  <si>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</si>
  <si>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</si>
  <si>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</si>
  <si>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</si>
  <si>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</si>
  <si>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</si>
  <si>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</si>
  <si>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</si>
  <si>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</si>
  <si>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</si>
  <si>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</si>
  <si>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</si>
  <si>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</si>
  <si>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</si>
  <si>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</si>
  <si>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</si>
  <si>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</si>
  <si>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</si>
  <si>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</si>
  <si>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</si>
  <si>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</si>
  <si>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</si>
  <si>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</si>
  <si>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</si>
  <si>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</si>
  <si>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</si>
  <si>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</si>
  <si>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</si>
  <si>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</si>
  <si>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</si>
  <si>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</si>
  <si>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</si>
  <si>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</si>
  <si>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</si>
  <si>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</si>
  <si>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</si>
  <si>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</si>
  <si>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</si>
  <si>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</si>
  <si>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</si>
  <si>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</si>
  <si>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</si>
  <si>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</si>
  <si>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</si>
  <si>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</si>
  <si>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</si>
  <si>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</si>
  <si>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</si>
  <si>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</si>
  <si>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</si>
  <si>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</si>
  <si>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</si>
  <si>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</si>
  <si>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</si>
  <si>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</si>
  <si>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</si>
  <si>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</si>
  <si>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</si>
  <si>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</si>
  <si>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</si>
  <si>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</si>
  <si>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</si>
  <si>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</si>
  <si>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</si>
  <si>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</si>
  <si>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</si>
  <si>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</si>
  <si>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</si>
  <si>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</si>
  <si>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</si>
  <si>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</si>
  <si>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</si>
  <si>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</si>
  <si>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</si>
  <si>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</si>
  <si>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</si>
  <si>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</si>
  <si>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</si>
  <si>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</si>
  <si>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</si>
  <si>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</si>
  <si>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</si>
  <si>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</si>
  <si>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</si>
  <si>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</si>
  <si>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</si>
  <si>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</si>
  <si>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</si>
  <si>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</si>
  <si>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</si>
  <si>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</si>
  <si>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</si>
  <si>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</si>
  <si>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</si>
  <si>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</si>
  <si>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</si>
  <si>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</si>
  <si>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</si>
  <si>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</si>
  <si>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</si>
  <si>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</si>
  <si>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</si>
  <si>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</si>
  <si>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</si>
  <si>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</si>
  <si>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</si>
  <si>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</si>
  <si>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</si>
  <si>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</si>
  <si>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</si>
  <si>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</si>
  <si>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</si>
  <si>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</si>
  <si>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</si>
  <si>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</si>
  <si>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</si>
  <si>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</si>
  <si>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</si>
  <si>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</si>
  <si>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</si>
  <si>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</si>
  <si>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</si>
  <si>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</si>
  <si>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</si>
  <si>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</si>
  <si>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</si>
  <si>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</si>
  <si>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</si>
  <si>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</si>
  <si>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</si>
  <si>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</si>
  <si>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</si>
  <si>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</si>
  <si>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</si>
  <si>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</si>
  <si>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</si>
  <si>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</si>
  <si>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</si>
  <si>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</si>
  <si>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</si>
  <si>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</si>
  <si>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</si>
  <si>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</si>
  <si>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</si>
  <si>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</si>
  <si>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</si>
  <si>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</si>
  <si>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</si>
  <si>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</si>
  <si>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</si>
  <si>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</si>
  <si>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</si>
  <si>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</si>
  <si>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</si>
  <si>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</si>
  <si>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</si>
  <si>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</si>
  <si>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</si>
  <si>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</si>
  <si>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</si>
  <si>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</si>
  <si>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</si>
  <si>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</si>
  <si>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</si>
  <si>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</si>
  <si>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</si>
  <si>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</si>
  <si>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</si>
  <si>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</si>
  <si>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</si>
  <si>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</si>
  <si>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</si>
  <si>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</si>
  <si>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</si>
  <si>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</si>
  <si>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</si>
  <si>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</si>
  <si>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</si>
  <si>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</si>
  <si>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</si>
  <si>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</si>
  <si>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</si>
  <si>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</si>
  <si>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</si>
  <si>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</si>
  <si>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</si>
  <si>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</si>
  <si>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</si>
  <si>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</si>
  <si>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</si>
  <si>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</si>
  <si>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</si>
  <si>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</si>
  <si>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</si>
  <si>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</si>
  <si>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</si>
  <si>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</si>
  <si>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</si>
  <si>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</si>
  <si>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</si>
  <si>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</si>
  <si>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</si>
  <si>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</si>
  <si>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</si>
  <si>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</si>
  <si>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</si>
  <si>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</si>
  <si>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</si>
  <si>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</si>
  <si>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</si>
  <si>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</si>
  <si>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</si>
  <si>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</si>
  <si>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</si>
  <si>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</si>
  <si>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</si>
  <si>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</si>
  <si>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</si>
  <si>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</si>
  <si>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</si>
  <si>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</si>
  <si>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</si>
  <si>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</si>
  <si>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</si>
  <si>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</si>
  <si>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</si>
  <si>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</si>
  <si>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</si>
  <si>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</si>
  <si>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</si>
  <si>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</si>
  <si>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</si>
  <si>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</si>
  <si>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</si>
  <si>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</si>
  <si>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</si>
  <si>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</si>
  <si>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</si>
  <si>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</si>
  <si>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</si>
  <si>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</si>
  <si>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</si>
  <si>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</si>
  <si>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</si>
  <si>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</si>
  <si>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</si>
  <si>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</si>
  <si>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</si>
  <si>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</si>
  <si>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</si>
  <si>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</si>
  <si>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</si>
  <si>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</si>
  <si>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</si>
  <si>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</si>
  <si>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</si>
  <si>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</si>
  <si>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</si>
  <si>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</si>
  <si>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</si>
  <si>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</si>
  <si>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</si>
  <si>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</si>
  <si>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</si>
  <si>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</si>
  <si>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</si>
  <si>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</si>
  <si>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</si>
  <si>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</si>
  <si>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</si>
  <si>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</si>
  <si>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</si>
  <si>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</si>
  <si>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</si>
  <si>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</si>
  <si>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</si>
  <si>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</si>
  <si>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</si>
  <si>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</si>
  <si>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</si>
  <si>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</si>
  <si>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</si>
  <si>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</si>
  <si>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</si>
  <si>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</si>
  <si>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</si>
  <si>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</si>
  <si>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</si>
  <si>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</si>
  <si>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</si>
  <si>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</si>
  <si>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</si>
  <si>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</si>
  <si>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</si>
  <si>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</si>
  <si>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</si>
  <si>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</si>
  <si>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</si>
  <si>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</si>
  <si>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</si>
  <si>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</si>
  <si>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</si>
  <si>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</si>
  <si>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</si>
  <si>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</si>
  <si>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</si>
  <si>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</si>
  <si>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</si>
  <si>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</si>
  <si>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</si>
  <si>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</si>
  <si>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</si>
  <si>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</si>
  <si>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</si>
  <si>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</si>
  <si>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</si>
  <si>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</si>
  <si>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</si>
  <si>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</si>
  <si>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</si>
  <si>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</si>
  <si>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</si>
  <si>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</si>
  <si>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</si>
  <si>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</si>
  <si>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</si>
  <si>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</si>
  <si>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</si>
  <si>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</si>
  <si>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</si>
  <si>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</si>
  <si>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</si>
  <si>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</si>
  <si>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</si>
  <si>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</si>
  <si>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</si>
  <si>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</si>
  <si>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</si>
  <si>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</si>
  <si>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</si>
  <si>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</si>
  <si>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</si>
  <si>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</si>
  <si>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</si>
  <si>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</si>
  <si>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</si>
  <si>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</si>
  <si>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</si>
  <si>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</si>
  <si>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</si>
  <si>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</si>
  <si>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</si>
  <si>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</si>
  <si>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</si>
  <si>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</si>
  <si>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</si>
  <si>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</si>
  <si>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</si>
  <si>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</si>
  <si>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</si>
  <si>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</si>
  <si>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</si>
  <si>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</si>
  <si>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</si>
  <si>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</si>
  <si>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</si>
  <si>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</si>
  <si>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</si>
  <si>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</si>
  <si>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</si>
  <si>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</si>
  <si>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</si>
  <si>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</si>
  <si>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</si>
  <si>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</si>
  <si>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</si>
  <si>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</si>
  <si>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</si>
  <si>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</si>
  <si>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</si>
  <si>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</si>
  <si>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</si>
  <si>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</si>
  <si>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</si>
  <si>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</si>
  <si>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</si>
  <si>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</si>
  <si>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</si>
  <si>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</si>
  <si>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</si>
  <si>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</si>
  <si>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</si>
  <si>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</si>
  <si>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</si>
  <si>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</si>
  <si>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</si>
  <si>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</si>
  <si>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</si>
  <si>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</si>
  <si>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</si>
  <si>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</si>
  <si>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</si>
  <si>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</si>
  <si>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</si>
  <si>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</si>
  <si>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</si>
  <si>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</si>
  <si>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</si>
  <si>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</si>
  <si>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</si>
  <si>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</si>
  <si>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</si>
  <si>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</si>
  <si>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</si>
  <si>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</si>
  <si>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</si>
  <si>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</si>
  <si>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</si>
  <si>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</si>
  <si>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</si>
  <si>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</si>
  <si>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</si>
  <si>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</si>
  <si>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</si>
  <si>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</si>
  <si>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</si>
  <si>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</si>
  <si>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</si>
  <si>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</si>
  <si>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</si>
  <si>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</si>
  <si>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</si>
  <si>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</si>
  <si>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</si>
  <si>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</si>
  <si>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</si>
  <si>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</si>
  <si>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</si>
  <si>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</si>
  <si>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</si>
  <si>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</si>
  <si>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</si>
  <si>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</si>
  <si>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</si>
  <si>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</si>
  <si>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</si>
  <si>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</si>
  <si>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</si>
  <si>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</si>
  <si>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</si>
  <si>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</si>
  <si>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</si>
  <si>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</si>
  <si>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</si>
  <si>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</si>
  <si>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</si>
  <si>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</si>
  <si>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</si>
  <si>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</si>
  <si>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</si>
  <si>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</si>
  <si>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</si>
  <si>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</si>
  <si>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</si>
  <si>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</si>
  <si>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</si>
  <si>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</si>
  <si>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</si>
  <si>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</si>
  <si>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</si>
  <si>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</si>
  <si>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</si>
  <si>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</si>
  <si>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</si>
  <si>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</si>
  <si>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</si>
  <si>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</si>
  <si>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</si>
  <si>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</si>
  <si>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</si>
  <si>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</si>
  <si>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</si>
  <si>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</si>
  <si>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</si>
  <si>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</si>
  <si>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</si>
  <si>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</si>
  <si>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</si>
  <si>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</si>
  <si>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</si>
  <si>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</si>
  <si>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</si>
  <si>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</si>
  <si>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</si>
  <si>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</si>
  <si>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</si>
  <si>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</si>
  <si>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</si>
  <si>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</si>
  <si>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</si>
  <si>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</si>
  <si>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</si>
  <si>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</si>
  <si>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</si>
  <si>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</si>
  <si>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</si>
  <si>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</si>
  <si>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</si>
  <si>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</si>
  <si>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</si>
  <si>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</si>
  <si>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</si>
  <si>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</si>
  <si>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</si>
  <si>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</si>
  <si>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</si>
  <si>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</si>
  <si>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</si>
  <si>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</si>
  <si>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</si>
  <si>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</si>
  <si>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</si>
  <si>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</si>
  <si>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</si>
  <si>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</si>
  <si>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</si>
  <si>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</si>
  <si>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</si>
  <si>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</si>
  <si>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</si>
  <si>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</si>
  <si>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</si>
  <si>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</si>
  <si>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</si>
  <si>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</si>
  <si>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</si>
  <si>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</si>
  <si>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</si>
  <si>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</si>
  <si>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</si>
  <si>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</si>
  <si>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</si>
  <si>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</si>
  <si>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</si>
  <si>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</si>
  <si>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</si>
  <si>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</si>
  <si>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</si>
  <si>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</si>
  <si>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</si>
  <si>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</si>
  <si>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</si>
  <si>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</si>
  <si>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</si>
  <si>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</si>
  <si>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</si>
  <si>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</si>
  <si>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</si>
  <si>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</si>
  <si>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</si>
  <si>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</si>
  <si>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</si>
  <si>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</si>
  <si>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</si>
  <si>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</si>
  <si>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</si>
  <si>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</si>
  <si>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</si>
  <si>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</si>
  <si>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</si>
  <si>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</si>
  <si>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</si>
  <si>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</si>
  <si>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</si>
  <si>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</si>
  <si>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</si>
  <si>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</si>
  <si>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</si>
  <si>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</si>
  <si>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</si>
  <si>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</si>
  <si>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</si>
  <si>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</si>
  <si>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</si>
  <si>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</si>
  <si>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</si>
  <si>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</si>
  <si>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</si>
  <si>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</si>
  <si>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</si>
  <si>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</si>
  <si>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</si>
  <si>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</si>
  <si>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</si>
  <si>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</si>
  <si>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</si>
  <si>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</si>
  <si>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</si>
  <si>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</si>
  <si>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</si>
  <si>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</si>
  <si>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</si>
  <si>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</si>
  <si>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</si>
  <si>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</si>
  <si>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</si>
  <si>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</si>
  <si>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</si>
  <si>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</si>
  <si>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</si>
  <si>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</si>
  <si>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</si>
  <si>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</si>
  <si>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</si>
  <si>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</si>
  <si>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</si>
  <si>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</si>
  <si>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</si>
  <si>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</si>
  <si>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</si>
  <si>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</si>
  <si>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</si>
  <si>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</si>
  <si>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</si>
  <si>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</si>
  <si>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</si>
  <si>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</si>
  <si>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</si>
  <si>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</si>
  <si>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</si>
  <si>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</si>
  <si>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</si>
  <si>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</si>
  <si>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</si>
  <si>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</si>
  <si>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</si>
  <si>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</si>
  <si>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</si>
  <si>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</si>
  <si>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</si>
  <si>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</si>
  <si>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</si>
  <si>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</si>
  <si>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</si>
  <si>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</si>
  <si>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</si>
  <si>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</si>
  <si>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</si>
  <si>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</si>
  <si>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</si>
  <si>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</si>
  <si>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</si>
  <si>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</si>
  <si>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</si>
  <si>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</si>
  <si>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</si>
  <si>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</si>
  <si>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</si>
  <si>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</si>
  <si>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</si>
  <si>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</si>
  <si>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</si>
  <si>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</si>
  <si>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</si>
  <si>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</si>
  <si>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</si>
  <si>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</si>
  <si>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</si>
  <si>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</si>
  <si>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</si>
  <si>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</si>
  <si>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</si>
  <si>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</si>
  <si>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</si>
  <si>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</si>
  <si>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</si>
  <si>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</si>
  <si>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</si>
  <si>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</si>
  <si>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</si>
  <si>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</si>
  <si>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</si>
  <si>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</si>
  <si>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</si>
  <si>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</si>
  <si>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</si>
  <si>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</si>
  <si>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</si>
  <si>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</si>
  <si>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</si>
  <si>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</si>
  <si>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</si>
  <si>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</si>
  <si>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</si>
  <si>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</si>
  <si>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</si>
  <si>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</si>
  <si>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</si>
  <si>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</si>
  <si>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</si>
  <si>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</si>
  <si>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</si>
  <si>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</si>
  <si>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</si>
  <si>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</si>
  <si>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</si>
  <si>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</si>
  <si>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</si>
  <si>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</si>
  <si>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</si>
  <si>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</si>
  <si>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</si>
  <si>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</si>
  <si>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</si>
  <si>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</si>
  <si>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</si>
  <si>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</si>
  <si>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</si>
  <si>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</si>
  <si>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</si>
  <si>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</si>
  <si>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</si>
  <si>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</si>
  <si>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</si>
  <si>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</si>
  <si>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</si>
  <si>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</si>
  <si>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</si>
  <si>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</si>
  <si>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</si>
  <si>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</si>
  <si>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</si>
  <si>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</si>
  <si>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</si>
  <si>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</si>
  <si>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</si>
  <si>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</si>
  <si>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</si>
  <si>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</si>
  <si>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</si>
  <si>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</si>
  <si>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</si>
  <si>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</si>
  <si>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</si>
  <si>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</si>
  <si>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</si>
  <si>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</si>
  <si>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</si>
  <si>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</si>
  <si>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</si>
  <si>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</si>
  <si>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</si>
  <si>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</si>
  <si>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</si>
  <si>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</si>
  <si>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</si>
  <si>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</si>
  <si>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</si>
  <si>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</si>
  <si>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</si>
  <si>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</si>
  <si>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</si>
  <si>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</si>
  <si>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</si>
  <si>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</si>
  <si>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</si>
  <si>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</si>
  <si>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</si>
  <si>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</si>
  <si>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</si>
  <si>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</si>
  <si>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</si>
  <si>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</si>
  <si>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</si>
  <si>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</si>
  <si>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</si>
  <si>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</si>
  <si>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</si>
  <si>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</si>
  <si>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</si>
  <si>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</si>
  <si>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</si>
  <si>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</si>
  <si>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</si>
  <si>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</si>
  <si>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</si>
  <si>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</si>
  <si>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</si>
  <si>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</si>
  <si>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</si>
  <si>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</si>
  <si>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</si>
  <si>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</si>
  <si>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</si>
  <si>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</si>
  <si>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</si>
  <si>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</si>
  <si>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</si>
  <si>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</si>
  <si>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</si>
  <si>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</si>
  <si>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</si>
  <si>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</si>
  <si>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</si>
  <si>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</si>
  <si>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</si>
  <si>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</si>
  <si>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</si>
  <si>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</si>
  <si>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</si>
  <si>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</si>
  <si>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</si>
  <si>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</si>
  <si>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</si>
  <si>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</si>
  <si>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</si>
  <si>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</si>
  <si>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</si>
  <si>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</si>
  <si>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</si>
  <si>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</si>
  <si>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</si>
  <si>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</si>
  <si>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</si>
  <si>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</si>
  <si>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</si>
  <si>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</si>
  <si>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</si>
  <si>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</si>
  <si>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</si>
  <si>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</si>
  <si>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</si>
  <si>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</si>
  <si>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</si>
  <si>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</si>
  <si>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</si>
  <si>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</si>
  <si>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</si>
  <si>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</si>
  <si>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</si>
  <si>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</si>
  <si>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</si>
  <si>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</si>
  <si>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</si>
  <si>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</si>
  <si>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</si>
  <si>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</si>
  <si>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</si>
  <si>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</si>
  <si>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</si>
  <si>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</si>
  <si>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</si>
  <si>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</si>
  <si>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</si>
  <si>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</si>
  <si>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</si>
  <si>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</si>
  <si>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</si>
  <si>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</si>
  <si>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</si>
  <si>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</si>
  <si>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</si>
  <si>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</si>
  <si>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</si>
  <si>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</si>
  <si>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</si>
  <si>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</si>
  <si>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</si>
  <si>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</si>
  <si>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</si>
  <si>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</si>
  <si>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</si>
  <si>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</si>
  <si>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</si>
  <si>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</si>
  <si>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</si>
  <si>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</si>
  <si>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</si>
  <si>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</si>
  <si>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</si>
  <si>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</si>
  <si>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</si>
  <si>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</si>
  <si>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</si>
  <si>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</si>
  <si>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</si>
  <si>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</si>
  <si>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</si>
  <si>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</si>
  <si>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</si>
  <si>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</si>
  <si>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</si>
  <si>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</si>
  <si>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</si>
  <si>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</si>
  <si>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</si>
  <si>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</si>
  <si>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</si>
  <si>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</si>
  <si>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</si>
  <si>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</si>
  <si>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</si>
  <si>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</si>
  <si>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</si>
  <si>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</si>
  <si>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</si>
  <si>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</si>
  <si>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</si>
  <si>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</si>
  <si>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</si>
  <si>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</si>
  <si>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</si>
  <si>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</si>
  <si>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</si>
  <si>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</si>
  <si>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</si>
  <si>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</si>
  <si>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</si>
  <si>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</si>
  <si>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</si>
  <si>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</si>
  <si>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</si>
  <si>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</si>
  <si>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</si>
  <si>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</si>
  <si>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</si>
  <si>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</si>
  <si>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</si>
  <si>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</si>
  <si>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</si>
  <si>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</si>
  <si>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</si>
  <si>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</si>
  <si>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</si>
  <si>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</si>
  <si>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</si>
  <si>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</si>
  <si>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</si>
  <si>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</si>
  <si>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</si>
  <si>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</si>
  <si>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</si>
  <si>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</si>
  <si>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</si>
  <si>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</si>
  <si>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</si>
  <si>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</si>
  <si>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</si>
  <si>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</si>
  <si>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</si>
  <si>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</si>
  <si>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</si>
  <si>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</si>
  <si>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</si>
  <si>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</si>
  <si>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</si>
  <si>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</si>
  <si>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</si>
  <si>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</si>
  <si>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</si>
  <si>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</si>
  <si>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</si>
  <si>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</si>
  <si>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</si>
  <si>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</si>
  <si>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</si>
  <si>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</si>
  <si>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</si>
  <si>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</si>
  <si>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</si>
  <si>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</si>
  <si>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</si>
  <si>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</si>
  <si>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</si>
  <si>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</si>
  <si>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</si>
  <si>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</si>
  <si>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</si>
  <si>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</si>
  <si>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</si>
  <si>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</si>
  <si>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</si>
  <si>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</si>
  <si>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</si>
  <si>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</si>
  <si>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</si>
  <si>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</si>
  <si>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</si>
  <si>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</si>
  <si>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</si>
  <si>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</si>
  <si>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</si>
  <si>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</si>
  <si>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</si>
  <si>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</si>
  <si>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</si>
  <si>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</si>
  <si>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</si>
  <si>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</si>
  <si>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</si>
  <si>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</si>
  <si>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</si>
  <si>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</si>
  <si>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</si>
  <si>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</si>
  <si>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</si>
  <si>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</si>
  <si>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</si>
  <si>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</si>
  <si>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</si>
  <si>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</si>
  <si>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</si>
  <si>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</si>
  <si>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</si>
  <si>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</si>
  <si>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</si>
  <si>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</si>
  <si>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</si>
  <si>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</si>
  <si>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</si>
  <si>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</si>
  <si>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</si>
  <si>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</si>
  <si>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</si>
  <si>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</si>
  <si>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</si>
  <si>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</si>
  <si>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</si>
  <si>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</si>
  <si>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</si>
  <si>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</si>
  <si>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</si>
  <si>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</si>
  <si>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</si>
  <si>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</si>
  <si>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</si>
  <si>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</si>
  <si>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</si>
  <si>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</si>
  <si>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</si>
  <si>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</si>
  <si>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</si>
  <si>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</si>
  <si>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</si>
  <si>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</si>
  <si>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</si>
  <si>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</si>
  <si>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</si>
  <si>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</si>
  <si>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</si>
  <si>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</si>
  <si>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</si>
  <si>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</si>
  <si>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</si>
  <si>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</si>
  <si>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</si>
  <si>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</si>
  <si>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</si>
  <si>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</si>
  <si>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</si>
  <si>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</si>
  <si>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</si>
  <si>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</si>
  <si>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</si>
  <si>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</si>
  <si>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</si>
  <si>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</si>
  <si>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</si>
  <si>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</si>
  <si>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</si>
  <si>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</si>
  <si>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</si>
  <si>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</si>
  <si>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</si>
  <si>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</si>
  <si>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</si>
  <si>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</si>
  <si>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</si>
  <si>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</si>
  <si>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</si>
  <si>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</si>
  <si>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</si>
  <si>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</si>
  <si>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</si>
  <si>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</si>
  <si>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</si>
  <si>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</si>
  <si>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</si>
  <si>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</si>
  <si>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</si>
  <si>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</si>
  <si>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</si>
  <si>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</si>
  <si>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</si>
  <si>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</si>
  <si>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</si>
  <si>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</si>
  <si>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</si>
  <si>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</si>
  <si>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</si>
  <si>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</si>
  <si>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</si>
  <si>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</si>
  <si>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</si>
  <si>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</si>
  <si>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</si>
  <si>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</si>
  <si>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</si>
  <si>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</si>
  <si>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</si>
  <si>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</si>
  <si>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</si>
  <si>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</si>
  <si>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</si>
  <si>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</si>
  <si>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</si>
  <si>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</si>
  <si>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</si>
  <si>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</si>
  <si>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</si>
  <si>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</si>
  <si>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</si>
  <si>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</si>
  <si>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</si>
  <si>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</si>
  <si>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</si>
  <si>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</si>
  <si>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</si>
  <si>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</si>
  <si>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</si>
  <si>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</si>
  <si>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</si>
  <si>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</si>
  <si>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</si>
  <si>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</si>
  <si>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</si>
  <si>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</si>
  <si>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</si>
  <si>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</si>
  <si>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</si>
  <si>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</si>
  <si>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</si>
  <si>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</si>
  <si>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</si>
  <si>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</si>
  <si>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</si>
  <si>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</si>
  <si>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</si>
  <si>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</si>
  <si>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</si>
  <si>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</si>
  <si>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</si>
  <si>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</si>
  <si>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</si>
  <si>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</si>
  <si>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</si>
  <si>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</si>
  <si>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</si>
  <si>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</si>
  <si>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</si>
  <si>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</si>
  <si>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</si>
  <si>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</si>
  <si>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</si>
  <si>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</si>
  <si>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</si>
  <si>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</si>
  <si>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</si>
  <si>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</si>
  <si>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</si>
  <si>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</si>
  <si>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</si>
  <si>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</si>
  <si>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</si>
  <si>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</si>
  <si>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</si>
  <si>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</si>
  <si>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</si>
  <si>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</si>
  <si>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</si>
  <si>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</si>
  <si>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</si>
  <si>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</si>
  <si>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</si>
  <si>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</si>
  <si>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</si>
  <si>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</si>
  <si>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</si>
  <si>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</si>
  <si>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</si>
  <si>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</si>
  <si>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</si>
  <si>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</si>
  <si>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</si>
  <si>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</si>
  <si>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</si>
  <si>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</si>
  <si>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</si>
  <si>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</si>
  <si>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</si>
  <si>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</si>
  <si>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</si>
  <si>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</si>
  <si>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</si>
  <si>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</si>
  <si>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</si>
  <si>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</si>
  <si>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</si>
  <si>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</si>
  <si>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</si>
  <si>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</si>
  <si>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</si>
  <si>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</si>
  <si>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</si>
  <si>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</si>
  <si>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</si>
  <si>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</si>
  <si>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</si>
  <si>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</si>
  <si>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</si>
  <si>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</si>
  <si>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</si>
  <si>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</si>
  <si>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</si>
  <si>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</si>
  <si>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</si>
  <si>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</si>
  <si>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</si>
  <si>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</si>
  <si>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</si>
  <si>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</si>
  <si>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</si>
  <si>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</si>
  <si>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</si>
  <si>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</si>
  <si>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</si>
  <si>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</si>
  <si>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</si>
  <si>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</si>
  <si>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</si>
  <si>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</si>
  <si>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</si>
  <si>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</si>
  <si>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</si>
  <si>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</si>
  <si>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</si>
  <si>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</si>
  <si>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</si>
  <si>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</si>
  <si>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</si>
  <si>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</si>
  <si>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</si>
  <si>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</si>
  <si>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</si>
  <si>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</si>
  <si>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</si>
  <si>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</si>
  <si>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</si>
  <si>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</si>
  <si>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</si>
  <si>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</si>
  <si>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</si>
  <si>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</si>
  <si>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</si>
  <si>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</si>
  <si>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</si>
  <si>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</si>
  <si>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</si>
  <si>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</si>
  <si>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</si>
  <si>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</si>
  <si>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</si>
  <si>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</si>
  <si>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</si>
  <si>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</si>
  <si>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</si>
  <si>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</si>
  <si>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</si>
  <si>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</si>
  <si>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</si>
  <si>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</si>
  <si>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</si>
  <si>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</si>
  <si>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</si>
  <si>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</si>
  <si>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</si>
  <si>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</si>
  <si>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</si>
  <si>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</si>
  <si>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</si>
  <si>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</si>
  <si>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</si>
  <si>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</si>
  <si>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</si>
  <si>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</si>
  <si>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</si>
  <si>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</si>
  <si>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</si>
  <si>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</si>
  <si>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</si>
  <si>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</si>
  <si>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</si>
  <si>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</si>
  <si>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</si>
  <si>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</si>
  <si>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</si>
  <si>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</si>
  <si>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</si>
  <si>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</si>
  <si>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</si>
  <si>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</si>
  <si>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</si>
  <si>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</si>
  <si>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</si>
  <si>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</si>
  <si>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</si>
  <si>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</si>
  <si>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</si>
  <si>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</si>
  <si>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</si>
  <si>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</si>
  <si>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</si>
  <si>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</si>
  <si>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</si>
  <si>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</si>
  <si>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</si>
  <si>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</si>
  <si>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</si>
  <si>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</si>
  <si>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</si>
  <si>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</si>
  <si>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</si>
  <si>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</si>
  <si>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</si>
  <si>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</si>
  <si>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</si>
  <si>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</si>
  <si>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</si>
  <si>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</si>
  <si>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</si>
  <si>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</si>
  <si>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</si>
  <si>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</si>
  <si>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</si>
  <si>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</si>
  <si>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</si>
  <si>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</si>
  <si>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</si>
  <si>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</si>
  <si>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</si>
  <si>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</si>
  <si>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</si>
  <si>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</si>
  <si>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</si>
  <si>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</si>
  <si>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</si>
  <si>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</si>
  <si>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</si>
  <si>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</si>
  <si>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</si>
  <si>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</si>
  <si>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</si>
  <si>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</si>
  <si>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</si>
  <si>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</si>
  <si>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</si>
  <si>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</si>
  <si>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</si>
  <si>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</si>
  <si>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</si>
  <si>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</si>
  <si>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</si>
  <si>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</si>
  <si>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</si>
  <si>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</si>
  <si>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</si>
  <si>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</si>
  <si>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</si>
  <si>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</si>
  <si>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</si>
  <si>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</si>
  <si>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</si>
  <si>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</si>
  <si>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</si>
  <si>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</si>
  <si>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</si>
  <si>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</si>
  <si>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</si>
  <si>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</si>
  <si>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</si>
  <si>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</si>
  <si>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</si>
  <si>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</si>
  <si>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</si>
  <si>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</si>
  <si>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</si>
  <si>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</si>
  <si>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</si>
  <si>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</si>
  <si>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</si>
  <si>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</si>
  <si>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</si>
  <si>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</si>
  <si>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</si>
  <si>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</si>
  <si>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</si>
  <si>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</si>
  <si>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</si>
  <si>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</si>
  <si>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</si>
  <si>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</si>
  <si>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</si>
  <si>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</si>
  <si>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</si>
  <si>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</si>
  <si>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</si>
  <si>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</si>
  <si>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</si>
  <si>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</si>
  <si>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</si>
  <si>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</si>
  <si>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</si>
  <si>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</si>
  <si>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</si>
  <si>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</si>
  <si>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</si>
  <si>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</si>
  <si>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</si>
  <si>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</si>
  <si>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</si>
  <si>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</si>
  <si>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</si>
  <si>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</si>
  <si>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</si>
  <si>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</si>
  <si>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</si>
  <si>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</si>
  <si>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</si>
  <si>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</si>
  <si>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</si>
  <si>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</si>
  <si>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</si>
  <si>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</si>
  <si>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</si>
  <si>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</si>
  <si>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</si>
  <si>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</si>
  <si>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</si>
  <si>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</si>
  <si>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</si>
  <si>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</si>
  <si>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</si>
  <si>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</si>
  <si>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</si>
  <si>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</si>
  <si>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</si>
  <si>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</si>
  <si>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</si>
  <si>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</si>
  <si>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</si>
  <si>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</si>
  <si>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</si>
  <si>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</si>
  <si>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</si>
  <si>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</si>
  <si>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</si>
  <si>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</si>
  <si>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</si>
  <si>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</si>
  <si>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</si>
  <si>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</si>
  <si>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</si>
  <si>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</si>
  <si>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</si>
  <si>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</si>
  <si>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</si>
  <si>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</si>
  <si>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</si>
  <si>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</si>
  <si>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</si>
  <si>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</si>
  <si>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</si>
  <si>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</si>
  <si>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</si>
  <si>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</si>
  <si>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</si>
  <si>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</si>
  <si>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</si>
  <si>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</si>
  <si>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</si>
  <si>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</si>
  <si>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</si>
  <si>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</si>
  <si>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</si>
  <si>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</si>
  <si>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</si>
  <si>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</si>
  <si>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</si>
  <si>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</si>
  <si>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</si>
  <si>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</si>
  <si>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</si>
  <si>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</si>
  <si>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</si>
  <si>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</si>
  <si>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</si>
  <si>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</si>
  <si>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</si>
  <si>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</si>
  <si>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</si>
  <si>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</si>
  <si>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</si>
  <si>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</si>
  <si>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</si>
  <si>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</si>
  <si>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</si>
  <si>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</si>
  <si>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</si>
  <si>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</si>
  <si>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</si>
  <si>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</si>
  <si>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</si>
  <si>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</si>
  <si>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</si>
  <si>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</si>
  <si>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</si>
  <si>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</si>
  <si>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</si>
  <si>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</si>
  <si>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</si>
  <si>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</si>
  <si>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</si>
  <si>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</si>
  <si>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</si>
  <si>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</si>
  <si>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</si>
  <si>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</si>
  <si>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</si>
  <si>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</si>
  <si>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</si>
  <si>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</si>
  <si>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</si>
  <si>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</si>
  <si>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</si>
  <si>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</si>
  <si>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</si>
  <si>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</si>
  <si>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</si>
  <si>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</si>
  <si>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</si>
  <si>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</si>
  <si>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</si>
  <si>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</si>
  <si>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</si>
  <si>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</si>
  <si>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</si>
  <si>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</si>
  <si>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</si>
  <si>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</si>
  <si>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</si>
  <si>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</si>
  <si>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</si>
  <si>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</si>
  <si>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</si>
  <si>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</si>
  <si>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</si>
  <si>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</si>
  <si>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</si>
  <si>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</si>
  <si>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</si>
  <si>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</si>
  <si>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</si>
  <si>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</si>
  <si>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</si>
  <si>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</si>
  <si>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</si>
  <si>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</si>
  <si>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</si>
  <si>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</si>
  <si>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</si>
  <si>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</si>
  <si>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</si>
  <si>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</si>
  <si>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</si>
  <si>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</si>
  <si>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</si>
  <si>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</si>
  <si>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</si>
  <si>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</si>
  <si>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</si>
  <si>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</si>
  <si>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</si>
  <si>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</si>
  <si>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</si>
  <si>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</si>
  <si>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</si>
  <si>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</si>
  <si>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</si>
  <si>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</si>
  <si>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</si>
  <si>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</si>
  <si>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</si>
  <si>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</si>
  <si>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</si>
  <si>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</si>
  <si>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</si>
  <si>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</si>
  <si>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</si>
  <si>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</si>
  <si>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</si>
  <si>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</si>
  <si>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</si>
  <si>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</si>
  <si>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</si>
  <si>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</si>
  <si>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</si>
  <si>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</si>
  <si>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</si>
  <si>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</si>
  <si>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</si>
  <si>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</si>
  <si>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</si>
  <si>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</si>
  <si>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</si>
  <si>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</si>
  <si>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</si>
  <si>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</si>
  <si>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</si>
  <si>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</si>
  <si>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</si>
  <si>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</si>
  <si>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</si>
  <si>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</si>
  <si>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</si>
  <si>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</si>
  <si>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</si>
  <si>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</si>
  <si>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</si>
  <si>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</si>
  <si>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</si>
  <si>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</si>
  <si>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</si>
  <si>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</si>
  <si>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</si>
  <si>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</si>
  <si>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</si>
  <si>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</si>
  <si>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</si>
  <si>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</si>
  <si>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</si>
  <si>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</si>
  <si>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</si>
  <si>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</si>
  <si>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</si>
  <si>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</si>
  <si>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</si>
  <si>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</si>
  <si>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</si>
  <si>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</si>
  <si>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</si>
  <si>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</si>
  <si>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</si>
  <si>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</si>
  <si>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</si>
  <si>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</si>
  <si>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</si>
  <si>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</si>
  <si>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</si>
  <si>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</si>
  <si>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</si>
  <si>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</si>
  <si>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</si>
  <si>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</si>
  <si>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</si>
  <si>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</si>
  <si>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</si>
  <si>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</si>
  <si>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</si>
  <si>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</si>
  <si>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</si>
  <si>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</si>
  <si>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</si>
  <si>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</si>
  <si>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</si>
  <si>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</si>
  <si>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</si>
  <si>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</si>
  <si>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</si>
  <si>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</si>
  <si>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</si>
  <si>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</si>
  <si>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</si>
  <si>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</si>
  <si>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</si>
  <si>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</si>
  <si>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</si>
  <si>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</si>
  <si>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</si>
  <si>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</si>
  <si>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</si>
  <si>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</si>
  <si>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</si>
  <si>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</si>
  <si>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</si>
  <si>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</si>
  <si>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</si>
  <si>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</si>
  <si>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</si>
  <si>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</si>
  <si>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</si>
  <si>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</si>
  <si>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</si>
  <si>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</si>
  <si>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</si>
  <si>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</si>
  <si>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</si>
  <si>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</si>
  <si>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</si>
  <si>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</si>
  <si>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</si>
  <si>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</si>
  <si>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</si>
  <si>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</si>
  <si>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</si>
  <si>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</si>
  <si>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</si>
  <si>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</si>
  <si>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</si>
  <si>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</si>
  <si>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</si>
  <si>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</si>
  <si>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</si>
  <si>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</si>
  <si>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</si>
  <si>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</si>
  <si>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</si>
  <si>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</si>
  <si>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</si>
  <si>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</si>
  <si>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</si>
  <si>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</si>
  <si>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</si>
  <si>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</si>
  <si>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</si>
  <si>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</si>
  <si>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</si>
  <si>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</si>
  <si>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</si>
  <si>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</si>
  <si>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</si>
  <si>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</si>
  <si>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</si>
  <si>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</si>
  <si>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</si>
  <si>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</si>
  <si>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</si>
  <si>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</si>
  <si>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</si>
  <si>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</si>
  <si>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</si>
  <si>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</si>
  <si>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</si>
  <si>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</si>
  <si>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</si>
  <si>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</si>
  <si>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</si>
  <si>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</si>
  <si>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</si>
  <si>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</si>
  <si>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</si>
  <si>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</si>
  <si>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</si>
  <si>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</si>
  <si>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</si>
  <si>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</si>
  <si>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</si>
  <si>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</si>
  <si>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</si>
  <si>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</si>
  <si>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</si>
  <si>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</si>
  <si>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</si>
  <si>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</si>
  <si>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</si>
  <si>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</si>
  <si>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</si>
  <si>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</si>
  <si>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</si>
  <si>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</si>
  <si>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</si>
  <si>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</si>
  <si>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</si>
  <si>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</si>
  <si>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</si>
  <si>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</si>
  <si>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</si>
  <si>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</si>
  <si>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</si>
  <si>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</si>
  <si>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</si>
  <si>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</si>
  <si>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</si>
  <si>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</si>
  <si>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</si>
  <si>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</si>
  <si>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</si>
  <si>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</si>
  <si>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</si>
  <si>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</si>
  <si>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</si>
  <si>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</si>
  <si>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</si>
  <si>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</si>
  <si>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</si>
  <si>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</si>
  <si>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</si>
  <si>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</si>
  <si>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</si>
  <si>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</si>
  <si>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</si>
  <si>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</si>
  <si>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</si>
  <si>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</si>
  <si>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</si>
  <si>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</si>
  <si>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</si>
  <si>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</si>
  <si>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</si>
  <si>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</si>
  <si>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</si>
  <si>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</si>
  <si>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</si>
  <si>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</si>
  <si>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</si>
  <si>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</si>
  <si>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</si>
  <si>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</si>
  <si>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</si>
  <si>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</si>
  <si>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</si>
  <si>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</si>
  <si>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</si>
  <si>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</si>
  <si>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</si>
  <si>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</si>
  <si>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</si>
  <si>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</si>
  <si>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</si>
  <si>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</si>
  <si>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</si>
  <si>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</si>
  <si>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</si>
  <si>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</si>
  <si>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</si>
  <si>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</si>
  <si>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</si>
  <si>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</si>
  <si>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</si>
  <si>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</si>
  <si>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</si>
  <si>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</si>
  <si>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</si>
  <si>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</si>
  <si>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</si>
  <si>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</si>
  <si>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</si>
  <si>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</si>
  <si>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</si>
  <si>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</si>
  <si>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</si>
  <si>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</si>
  <si>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</si>
  <si>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</si>
  <si>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</si>
  <si>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</si>
  <si>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</si>
  <si>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</si>
  <si>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</si>
  <si>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</si>
  <si>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</si>
  <si>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</si>
  <si>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</si>
  <si>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</si>
  <si>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</si>
  <si>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</si>
  <si>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</si>
  <si>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</si>
  <si>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</si>
  <si>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</si>
  <si>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</si>
  <si>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</si>
  <si>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</si>
  <si>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</si>
  <si>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</si>
  <si>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</si>
  <si>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</si>
  <si>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</si>
  <si>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</si>
  <si>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</si>
  <si>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</si>
  <si>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</si>
  <si>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</si>
  <si>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</si>
  <si>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</si>
  <si>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</si>
  <si>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</si>
  <si>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</si>
  <si>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</si>
  <si>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</si>
  <si>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</si>
  <si>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</si>
  <si>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</si>
  <si>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</si>
  <si>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</si>
  <si>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</si>
  <si>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</si>
  <si>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</si>
  <si>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</si>
  <si>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</si>
  <si>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</si>
  <si>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</si>
  <si>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</si>
  <si>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</si>
  <si>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</si>
  <si>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</si>
  <si>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</si>
  <si>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</si>
  <si>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</si>
  <si>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</si>
  <si>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</si>
  <si>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</si>
  <si>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</si>
  <si>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</si>
  <si>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</si>
  <si>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</si>
  <si>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</si>
  <si>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</si>
  <si>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</si>
  <si>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</si>
  <si>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</si>
  <si>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</si>
  <si>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</si>
  <si>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</si>
  <si>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</si>
  <si>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</si>
  <si>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</si>
  <si>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</si>
  <si>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</si>
  <si>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</si>
  <si>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</si>
  <si>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</si>
  <si>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</si>
  <si>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</si>
  <si>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</si>
  <si>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</si>
  <si>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</si>
  <si>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</si>
  <si>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</si>
  <si>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</si>
  <si>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</si>
  <si>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</si>
  <si>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</si>
  <si>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</si>
  <si>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</si>
  <si>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</si>
  <si>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</si>
  <si>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</si>
  <si>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</si>
  <si>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</si>
  <si>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</si>
  <si>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</si>
  <si>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</si>
  <si>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</si>
  <si>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</si>
  <si>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</si>
  <si>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</si>
  <si>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</si>
  <si>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</si>
  <si>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</si>
  <si>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</si>
  <si>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</si>
  <si>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</si>
  <si>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</si>
  <si>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</si>
  <si>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</si>
  <si>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</si>
  <si>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</si>
  <si>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</si>
  <si>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</si>
  <si>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</si>
  <si>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</si>
  <si>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</si>
  <si>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</si>
  <si>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</si>
  <si>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</si>
  <si>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</si>
  <si>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</si>
  <si>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</si>
  <si>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</si>
  <si>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</si>
  <si>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</si>
  <si>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</si>
  <si>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</si>
  <si>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</si>
  <si>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</si>
  <si>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</si>
  <si>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</si>
  <si>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</si>
  <si>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</si>
  <si>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</si>
  <si>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</si>
  <si>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</si>
  <si>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</si>
  <si>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</si>
  <si>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</si>
  <si>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</si>
  <si>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</si>
  <si>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</si>
  <si>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</si>
  <si>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</si>
  <si>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</si>
  <si>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</si>
  <si>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</si>
  <si>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</si>
  <si>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</si>
  <si>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</si>
  <si>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</si>
  <si>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</si>
  <si>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</si>
  <si>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</si>
  <si>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</si>
  <si>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</si>
  <si>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</si>
  <si>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</si>
  <si>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</si>
  <si>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</si>
  <si>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</si>
  <si>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</si>
  <si>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</si>
  <si>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</si>
  <si>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</si>
  <si>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</si>
  <si>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</si>
  <si>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</si>
  <si>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</si>
  <si>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</si>
  <si>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</si>
  <si>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</si>
  <si>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</si>
  <si>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</si>
  <si>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</si>
  <si>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</si>
  <si>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</si>
  <si>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</si>
  <si>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</si>
  <si>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</si>
  <si>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</si>
  <si>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</si>
  <si>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</si>
  <si>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</si>
  <si>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</si>
  <si>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</si>
  <si>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</si>
  <si>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</si>
  <si>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</si>
  <si>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</si>
  <si>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</si>
  <si>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</si>
  <si>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</si>
  <si>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</si>
  <si>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</si>
  <si>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</si>
  <si>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</si>
  <si>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</si>
  <si>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</si>
  <si>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</si>
  <si>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</si>
  <si>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</si>
  <si>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</si>
  <si>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</si>
  <si>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</si>
  <si>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</si>
  <si>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</si>
  <si>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</si>
  <si>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</si>
  <si>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</si>
  <si>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</si>
  <si>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</si>
  <si>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</si>
  <si>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</si>
  <si>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</si>
  <si>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</si>
  <si>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</si>
  <si>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</si>
  <si>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</si>
  <si>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</si>
  <si>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</si>
  <si>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</si>
  <si>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</si>
  <si>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</si>
  <si>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</si>
  <si>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</si>
  <si>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</si>
  <si>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</si>
  <si>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</si>
  <si>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</si>
  <si>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</si>
  <si>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</si>
  <si>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</si>
  <si>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</si>
  <si>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</si>
  <si>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</si>
  <si>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</si>
  <si>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</si>
  <si>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</si>
  <si>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</si>
  <si>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</si>
  <si>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</si>
  <si>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</si>
  <si>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</si>
  <si>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</si>
  <si>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</si>
  <si>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</si>
  <si>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</si>
  <si>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</si>
  <si>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</si>
  <si>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</si>
  <si>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</si>
  <si>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</si>
  <si>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</si>
  <si>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</si>
  <si>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</si>
  <si>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</si>
  <si>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</si>
  <si>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</si>
  <si>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</si>
  <si>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</si>
  <si>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</si>
  <si>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</si>
  <si>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</si>
  <si>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</si>
  <si>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</si>
  <si>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</si>
  <si>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</si>
  <si>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</si>
  <si>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</si>
  <si>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</si>
  <si>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</si>
  <si>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</si>
  <si>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</si>
  <si>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</si>
  <si>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</si>
  <si>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</si>
  <si>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</si>
  <si>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</si>
  <si>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</si>
  <si>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</si>
  <si>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</si>
  <si>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</si>
  <si>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</si>
  <si>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</si>
  <si>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</si>
  <si>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</si>
  <si>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</si>
  <si>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</si>
  <si>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</si>
  <si>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</si>
  <si>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</si>
  <si>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</si>
  <si>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</si>
  <si>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</si>
  <si>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</si>
  <si>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</si>
  <si>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</si>
  <si>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</si>
  <si>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</si>
  <si>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</si>
  <si>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</si>
  <si>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</si>
  <si>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</si>
  <si>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</si>
  <si>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</si>
  <si>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</si>
  <si>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</si>
  <si>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</si>
  <si>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</si>
  <si>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</si>
  <si>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</si>
  <si>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</si>
  <si>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</si>
  <si>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</si>
  <si>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</si>
  <si>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</si>
  <si>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</si>
  <si>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</si>
  <si>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</si>
  <si>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</si>
  <si>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</si>
  <si>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</si>
  <si>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</si>
  <si>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</si>
  <si>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</si>
  <si>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</si>
  <si>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</si>
  <si>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</si>
  <si>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</si>
  <si>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</si>
  <si>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</si>
  <si>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</si>
  <si>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</si>
  <si>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</si>
  <si>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</si>
  <si>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</si>
  <si>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</si>
  <si>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</si>
  <si>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</si>
  <si>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</si>
  <si>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</si>
  <si>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</si>
  <si>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</si>
  <si>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</si>
  <si>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</si>
  <si>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</si>
  <si>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</si>
  <si>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</si>
  <si>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</si>
  <si>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</si>
  <si>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</si>
  <si>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</si>
  <si>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</si>
  <si>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</si>
  <si>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</si>
  <si>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</si>
  <si>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</si>
  <si>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</si>
  <si>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</si>
  <si>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</si>
  <si>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</si>
  <si>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</si>
  <si>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</si>
  <si>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</si>
  <si>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</si>
  <si>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</si>
  <si>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</si>
  <si>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</si>
  <si>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</si>
  <si>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</si>
  <si>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</si>
  <si>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</si>
  <si>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</si>
  <si>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</si>
  <si>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</si>
  <si>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</si>
  <si>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</si>
  <si>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</si>
  <si>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</si>
  <si>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</si>
  <si>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</si>
  <si>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</si>
  <si>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</si>
  <si>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</si>
  <si>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</si>
  <si>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</si>
  <si>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</si>
  <si>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</si>
  <si>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</si>
  <si>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</si>
  <si>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</si>
  <si>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</si>
  <si>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</si>
  <si>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</si>
  <si>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</si>
  <si>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</si>
  <si>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</si>
  <si>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</si>
  <si>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</si>
  <si>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</si>
  <si>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</si>
  <si>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</si>
  <si>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</si>
  <si>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</si>
  <si>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</si>
  <si>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</si>
  <si>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</si>
  <si>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</si>
  <si>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</si>
  <si>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</si>
  <si>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</si>
  <si>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</si>
  <si>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</si>
  <si>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</si>
  <si>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</si>
  <si>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</si>
  <si>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</si>
  <si>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</si>
  <si>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</si>
  <si>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</si>
  <si>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</si>
  <si>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</si>
  <si>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</si>
  <si>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</si>
  <si>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</si>
  <si>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</si>
  <si>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</si>
  <si>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</si>
  <si>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</si>
  <si>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</si>
  <si>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</si>
  <si>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</si>
  <si>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</si>
  <si>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</si>
  <si>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</si>
  <si>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</si>
  <si>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</si>
  <si>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</si>
  <si>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</si>
  <si>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</si>
  <si>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</si>
  <si>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</si>
  <si>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</si>
  <si>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</si>
  <si>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</si>
  <si>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</si>
  <si>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</si>
  <si>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</si>
  <si>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</si>
  <si>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</si>
  <si>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</si>
  <si>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</si>
  <si>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</si>
  <si>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</si>
  <si>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</si>
  <si>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</si>
  <si>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</si>
  <si>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</si>
  <si>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</si>
  <si>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</si>
  <si>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</si>
  <si>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</si>
  <si>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</si>
  <si>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</si>
  <si>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</si>
  <si>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</si>
  <si>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</si>
  <si>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</si>
  <si>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</si>
  <si>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</si>
  <si>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</si>
  <si>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</si>
  <si>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</si>
  <si>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</si>
  <si>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</si>
  <si>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</si>
  <si>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</si>
  <si>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</si>
  <si>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</si>
  <si>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</si>
  <si>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</si>
  <si>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</si>
  <si>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</si>
  <si>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</si>
  <si>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</si>
  <si>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</si>
  <si>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</si>
  <si>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</si>
  <si>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</si>
  <si>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</si>
  <si>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</si>
  <si>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</si>
  <si>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</si>
  <si>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</si>
  <si>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</si>
  <si>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</si>
  <si>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</si>
  <si>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</si>
  <si>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</si>
  <si>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</si>
  <si>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</si>
  <si>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</si>
  <si>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</si>
  <si>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</si>
  <si>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</si>
  <si>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</si>
  <si>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</si>
  <si>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</si>
  <si>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</si>
  <si>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</si>
  <si>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</si>
  <si>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</si>
  <si>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</si>
  <si>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</si>
  <si>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</si>
  <si>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</si>
  <si>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</si>
  <si>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</si>
  <si>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</si>
  <si>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</si>
  <si>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</si>
  <si>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</si>
  <si>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</si>
  <si>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</si>
  <si>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</si>
  <si>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</si>
  <si>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</si>
  <si>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</si>
  <si>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</si>
  <si>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</si>
  <si>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</si>
  <si>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</si>
  <si>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</si>
  <si>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</si>
  <si>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</si>
  <si>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</si>
  <si>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</si>
  <si>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</si>
  <si>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</si>
  <si>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</si>
  <si>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</si>
  <si>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</si>
  <si>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</si>
  <si>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</si>
  <si>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</si>
  <si>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</si>
  <si>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</si>
  <si>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</si>
  <si>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</si>
  <si>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</si>
  <si>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</si>
  <si>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</si>
  <si>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</si>
  <si>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</si>
  <si>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</si>
  <si>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</si>
  <si>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</si>
  <si>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</si>
  <si>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</si>
  <si>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</si>
  <si>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</si>
  <si>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</si>
  <si>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</si>
  <si>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</si>
  <si>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</si>
  <si>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</si>
  <si>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</si>
  <si>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</si>
  <si>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</si>
  <si>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</si>
  <si>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</si>
  <si>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</si>
  <si>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</si>
  <si>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</si>
  <si>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</si>
  <si>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</si>
  <si>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</si>
  <si>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</si>
  <si>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</si>
  <si>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</si>
  <si>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</si>
  <si>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</si>
  <si>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</si>
  <si>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</si>
  <si>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</si>
  <si>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</si>
  <si>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</si>
  <si>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</si>
  <si>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</si>
  <si>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</si>
  <si>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</si>
  <si>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</si>
  <si>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</si>
  <si>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</si>
  <si>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</si>
  <si>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</si>
  <si>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</si>
  <si>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</si>
  <si>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</si>
  <si>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</si>
  <si>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</si>
  <si>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</si>
  <si>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</si>
  <si>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</si>
  <si>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</si>
  <si>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</si>
  <si>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</si>
  <si>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</si>
  <si>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</si>
  <si>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</si>
  <si>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</si>
  <si>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</si>
  <si>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</si>
  <si>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</si>
  <si>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</si>
  <si>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</si>
  <si>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</si>
  <si>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</si>
  <si>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</si>
  <si>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</si>
  <si>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</si>
  <si>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</si>
  <si>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</si>
  <si>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</si>
  <si>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</si>
  <si>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</si>
  <si>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</si>
  <si>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</si>
  <si>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</si>
  <si>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</si>
  <si>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</si>
  <si>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</si>
  <si>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</si>
  <si>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</si>
  <si>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</si>
  <si>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</si>
  <si>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</si>
  <si>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</si>
  <si>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</si>
  <si>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</si>
  <si>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</si>
  <si>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</si>
  <si>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</si>
  <si>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</si>
  <si>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</si>
  <si>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</si>
  <si>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</si>
  <si>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OIM: ORGANIZACIÓN INTERNACIONAL PARA LAS MIGRACIONES</t>
  </si>
  <si>
    <t>MINISTERIO DE EDUCACION NACIONAL</t>
  </si>
  <si>
    <t>FUNDACION BANCOLOMBIA</t>
  </si>
  <si>
    <t>MINISTERIO DEL INTERIOR - CORPORACIÓN MINUTO DE DIOS</t>
  </si>
  <si>
    <t>ACNUR - CORPORACIÓN OPCIÓN LEGAL</t>
  </si>
  <si>
    <t>CNR: CONSEJO NORUEGO PARA LOS REFUGIADOS</t>
  </si>
  <si>
    <t>INSTITUTO COLOMBIANO DE BIENESTAR FAMILIAR</t>
  </si>
  <si>
    <t>FUNDACION GENESIS</t>
  </si>
  <si>
    <t>Contrato de Consultoría N° 0003AQ001 183</t>
  </si>
  <si>
    <t>Contrato No. 184-2009</t>
  </si>
  <si>
    <t>Contrato No. 662 -2009</t>
  </si>
  <si>
    <t>Convenio de Cooperación No. T0803-64-1</t>
  </si>
  <si>
    <t>Convenio de asociacion 608</t>
  </si>
  <si>
    <t>Convenio de Cooperación ICBF No. 054</t>
  </si>
  <si>
    <t>Contrato de aporte No. 660-2012</t>
  </si>
  <si>
    <t>Contrato de aporte No. 956-2012</t>
  </si>
  <si>
    <t>Otro si No.1-2013 Fundación Global Humanitaria Fundación Génesis para la niñez Y LA CID</t>
  </si>
  <si>
    <t>Contrato de aporte No. 25-18-2013-559</t>
  </si>
  <si>
    <t>Convenio NAJ-826 NAJ-754-2014</t>
  </si>
  <si>
    <t>Contrato No. 363-2014</t>
  </si>
  <si>
    <t>Convenio de asociación y colaboración 1346-2014</t>
  </si>
  <si>
    <t>Convenio de Asociación 480-2015</t>
  </si>
  <si>
    <t>Convenio de donación No. 51-2015</t>
  </si>
  <si>
    <t>Convenio de asociación N° 1297-2016</t>
  </si>
  <si>
    <t>Contrato aporte ICBF N° 1733</t>
  </si>
  <si>
    <t>Contrato aporte ICBF N° 1118 -2017</t>
  </si>
  <si>
    <t>Contrato aporte ICBF Nariño N°. 275-2018</t>
  </si>
  <si>
    <t>Acuerdo de Asociación COLO 1/2019 0000000 445/000</t>
  </si>
  <si>
    <t>Acuerdo de Asociación Colo01/2020/ 0000000493/00</t>
  </si>
  <si>
    <t>Facilitar la ejecución del proyecto "Sistematización, validación y transferencia del sistema de educación formal, al modelo construído en el Proyecto Pedagogía y Protección de la Niñez (PPN)". Transferencia de Experiencias Educativas.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</si>
  <si>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</si>
  <si>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</si>
  <si>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Apoyar la cualificación y transferencia del modelo Círculos de Aprendizaje, a fin de dejar capacidad instalada dentro del sistema educativo del departamento de Nariño en los municipios Pasto, Policarpa y Tumaco, propiciando que estos tengan una oferta educativa flexible - formal, que promueve la restitución del derecho a la educación de niños, niñas, adolescentes y jóvenes en alta vulnerabilidad por desplazamiento forzado, pobreza, extra edad, des escolarización, fracaso escolar</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</si>
  <si>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</si>
  <si>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Brindar atención a la primera infancia en cooperación c on los operadores y aportar los recursos para la operación de los Centros de Desarrollo Infantil Temprano, en los cuales dará la atención integral y sus actividades complementarias en el marco de la estrategia "De Cero a Siempre", en Nariño.</t>
  </si>
  <si>
    <t>Trabajar por el desarrollo y la proteccion integral de la primera infancia la niñez la adolescencia y el bienestar de las familias en Colombia.</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</si>
  <si>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</si>
  <si>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Aunar esfuerzos financieros técnicos logisticos y profesionales para fortalecer los procesos nutricionales y de seguridad alimentaria y nuticional en el municipio de Tumaco.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</si>
  <si>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</si>
  <si>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</si>
  <si>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</si>
  <si>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</si>
  <si>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</si>
  <si>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</si>
  <si>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</si>
  <si>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</si>
  <si>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centros de desarrollo infantil.</t>
  </si>
  <si>
    <t>Fortalecimiento de la protección de los niños</t>
  </si>
  <si>
    <t>Este proyecto buscar implementar una estrategia de entornos protectores para niños y niñas , adolescentes y jóvenes (NNAJ) Víctimas del conflicto armado en Colombia y población refugiada y migrantes provenientes de Venezuela, a través de una apuesta metodológica que promueva la protección de derechos desde la transformación de imaginarios y actuaciones a través de la promoción de una Cultura de la Protección que involucra corresponsablemente al estado como garante de derechos y a las involucradas:Instituciones, las comunidades y Sistemas Familiares.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</si>
  <si>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</si>
  <si>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</si>
  <si>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2021-52-10001401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</si>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</sst>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5">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12" fillId="6" borderId="62" xfId="0" applyNumberFormat="1" applyFont="1" applyFill="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20N%20T/Desktop/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G167"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5" t="s">
        <v>0</v>
      </c>
      <c r="D2" s="139"/>
      <c r="E2" s="139"/>
      <c r="F2" s="139"/>
      <c r="G2" s="139"/>
      <c r="H2" s="139"/>
      <c r="I2" s="139"/>
      <c r="J2" s="139"/>
      <c r="K2" s="139"/>
      <c r="L2" s="147" t="s">
        <v>1</v>
      </c>
      <c r="M2" s="148"/>
      <c r="N2" s="149" t="s">
        <v>2</v>
      </c>
      <c r="O2" s="150"/>
      <c r="P2" s="1"/>
      <c r="Q2" s="1"/>
      <c r="R2" s="1"/>
      <c r="S2" s="1"/>
      <c r="T2" s="1"/>
      <c r="U2" s="1"/>
      <c r="V2" s="1"/>
      <c r="W2" s="1"/>
      <c r="X2" s="1"/>
      <c r="Y2" s="1"/>
      <c r="Z2" s="1"/>
      <c r="AA2" s="1"/>
      <c r="AB2" s="1"/>
    </row>
    <row r="3" spans="1:28" ht="33" customHeight="1" x14ac:dyDescent="0.2">
      <c r="A3" s="4"/>
      <c r="B3" s="5"/>
      <c r="C3" s="146"/>
      <c r="D3" s="133"/>
      <c r="E3" s="133"/>
      <c r="F3" s="133"/>
      <c r="G3" s="133"/>
      <c r="H3" s="133"/>
      <c r="I3" s="133"/>
      <c r="J3" s="133"/>
      <c r="K3" s="133"/>
      <c r="L3" s="151" t="s">
        <v>3</v>
      </c>
      <c r="M3" s="127"/>
      <c r="N3" s="151" t="s">
        <v>4</v>
      </c>
      <c r="O3" s="152"/>
      <c r="P3" s="1"/>
      <c r="Q3" s="1"/>
      <c r="R3" s="1"/>
      <c r="S3" s="1"/>
      <c r="T3" s="1"/>
      <c r="U3" s="1"/>
      <c r="V3" s="1"/>
      <c r="W3" s="1"/>
      <c r="X3" s="1"/>
      <c r="Y3" s="1"/>
      <c r="Z3" s="1"/>
      <c r="AA3" s="1"/>
      <c r="AB3" s="1"/>
    </row>
    <row r="4" spans="1:28" ht="24.75" customHeight="1" x14ac:dyDescent="0.2">
      <c r="A4" s="6"/>
      <c r="B4" s="7"/>
      <c r="C4" s="141"/>
      <c r="D4" s="142"/>
      <c r="E4" s="142"/>
      <c r="F4" s="142"/>
      <c r="G4" s="142"/>
      <c r="H4" s="142"/>
      <c r="I4" s="142"/>
      <c r="J4" s="142"/>
      <c r="K4" s="142"/>
      <c r="L4" s="153" t="s">
        <v>5</v>
      </c>
      <c r="M4" s="154"/>
      <c r="N4" s="154"/>
      <c r="O4" s="155"/>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5" t="s">
        <v>6</v>
      </c>
      <c r="B6" s="136"/>
      <c r="C6" s="136"/>
      <c r="D6" s="136"/>
      <c r="E6" s="136"/>
      <c r="F6" s="136"/>
      <c r="G6" s="136"/>
      <c r="H6" s="136"/>
      <c r="I6" s="136"/>
      <c r="J6" s="136"/>
      <c r="K6" s="136"/>
      <c r="L6" s="136"/>
      <c r="M6" s="136"/>
      <c r="N6" s="136"/>
      <c r="O6" s="137"/>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6" t="str">
        <f>HYPERLINK("#MI_Oferente_Singular!A114","CAPACIDAD RESIDUAL")</f>
        <v>CAPACIDAD RESIDUAL</v>
      </c>
      <c r="F8" s="157"/>
      <c r="G8" s="158"/>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6" t="str">
        <f>HYPERLINK("#MI_Oferente_Singular!A162","TALENTO HUMANO")</f>
        <v>TALENTO HUMANO</v>
      </c>
      <c r="F9" s="157"/>
      <c r="G9" s="158"/>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6" t="str">
        <f>HYPERLINK("#MI_Oferente_Singular!F162","INFRAESTRUCTURA")</f>
        <v>INFRAESTRUCTURA</v>
      </c>
      <c r="F10" s="157"/>
      <c r="G10" s="158"/>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2744</v>
      </c>
      <c r="D15" s="29"/>
      <c r="E15" s="29"/>
      <c r="F15" s="1"/>
      <c r="G15" s="27" t="s">
        <v>9</v>
      </c>
      <c r="H15" s="30" t="s">
        <v>135</v>
      </c>
      <c r="I15" s="27" t="s">
        <v>10</v>
      </c>
      <c r="J15" s="124" t="s">
        <v>11</v>
      </c>
      <c r="K15" s="1"/>
      <c r="L15" s="159" t="s">
        <v>12</v>
      </c>
      <c r="M15" s="133"/>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5" t="s">
        <v>14</v>
      </c>
      <c r="B17" s="136"/>
      <c r="C17" s="136"/>
      <c r="D17" s="136"/>
      <c r="E17" s="136"/>
      <c r="F17" s="136"/>
      <c r="G17" s="160"/>
      <c r="H17" s="135" t="s">
        <v>15</v>
      </c>
      <c r="I17" s="136"/>
      <c r="J17" s="136"/>
      <c r="K17" s="136"/>
      <c r="L17" s="136"/>
      <c r="M17" s="136"/>
      <c r="N17" s="136"/>
      <c r="O17" s="137"/>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1"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6"/>
      <c r="I20" s="40" t="s">
        <v>135</v>
      </c>
      <c r="J20" s="41" t="s">
        <v>1042</v>
      </c>
      <c r="K20" s="42">
        <v>1212743416</v>
      </c>
      <c r="L20" s="43"/>
      <c r="M20" s="43">
        <v>44561</v>
      </c>
      <c r="N20" s="44">
        <f t="shared" ref="N20:N35" si="0">+(M20-L20)/30</f>
        <v>1485.3666666666666</v>
      </c>
      <c r="O20" s="45"/>
      <c r="P20" s="1"/>
      <c r="Q20" s="1"/>
      <c r="R20" s="1"/>
      <c r="S20" s="1"/>
      <c r="T20" s="1"/>
      <c r="U20" s="46"/>
      <c r="V20" s="47">
        <f t="shared" ref="V20:W20" ca="1" si="1">NOW()</f>
        <v>44194.476769907407</v>
      </c>
      <c r="W20" s="47">
        <f t="shared" ca="1" si="1"/>
        <v>44194.476769907407</v>
      </c>
      <c r="X20" s="1"/>
      <c r="Y20" s="1"/>
      <c r="Z20" s="1"/>
      <c r="AA20" s="1"/>
      <c r="AB20" s="1"/>
    </row>
    <row r="21" spans="1:28" ht="30" customHeight="1" outlineLevel="1" x14ac:dyDescent="0.2">
      <c r="A21" s="4"/>
      <c r="B21" s="48"/>
      <c r="C21" s="1"/>
      <c r="D21" s="1"/>
      <c r="E21" s="1"/>
      <c r="F21" s="1"/>
      <c r="G21" s="1"/>
      <c r="H21" s="34"/>
      <c r="I21" s="40" t="s">
        <v>135</v>
      </c>
      <c r="J21" s="41" t="s">
        <v>1055</v>
      </c>
      <c r="K21" s="42"/>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2" t="s">
        <v>24</v>
      </c>
      <c r="C37" s="133"/>
      <c r="D37" s="133"/>
      <c r="E37" s="133"/>
      <c r="F37" s="133"/>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3" t="str">
        <f>VLOOKUP(B20,EAS!A2:B1439,2,0)</f>
        <v>CORPORACIÓN INFANCIA Y DESARROLLO LA CID</v>
      </c>
      <c r="C38" s="129"/>
      <c r="D38" s="129"/>
      <c r="E38" s="129"/>
      <c r="F38" s="130"/>
      <c r="G38" s="1"/>
      <c r="H38" s="55"/>
      <c r="I38" s="164" t="s">
        <v>25</v>
      </c>
      <c r="J38" s="129"/>
      <c r="K38" s="129"/>
      <c r="L38" s="129"/>
      <c r="M38" s="129"/>
      <c r="N38" s="130"/>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5" t="s">
        <v>2745</v>
      </c>
      <c r="J39" s="166"/>
      <c r="K39" s="166"/>
      <c r="L39" s="166"/>
      <c r="M39" s="166"/>
      <c r="N39" s="167"/>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5" t="s">
        <v>26</v>
      </c>
      <c r="B41" s="136"/>
      <c r="C41" s="136"/>
      <c r="D41" s="136"/>
      <c r="E41" s="136"/>
      <c r="F41" s="136"/>
      <c r="G41" s="136"/>
      <c r="H41" s="136"/>
      <c r="I41" s="136"/>
      <c r="J41" s="136"/>
      <c r="K41" s="136"/>
      <c r="L41" s="136"/>
      <c r="M41" s="136"/>
      <c r="N41" s="136"/>
      <c r="O41" s="137"/>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8" t="s">
        <v>27</v>
      </c>
      <c r="B43" s="169"/>
      <c r="C43" s="169"/>
      <c r="D43" s="169"/>
      <c r="E43" s="169"/>
      <c r="F43" s="169"/>
      <c r="G43" s="169"/>
      <c r="H43" s="169"/>
      <c r="I43" s="169"/>
      <c r="J43" s="169"/>
      <c r="K43" s="169"/>
      <c r="L43" s="169"/>
      <c r="M43" s="169"/>
      <c r="N43" s="169"/>
      <c r="O43" s="170"/>
      <c r="P43" s="10"/>
      <c r="Q43" s="10"/>
      <c r="R43" s="10"/>
      <c r="S43" s="10"/>
      <c r="T43" s="10"/>
      <c r="U43" s="10"/>
      <c r="V43" s="10"/>
      <c r="W43" s="10"/>
      <c r="X43" s="10"/>
      <c r="Y43" s="10"/>
      <c r="Z43" s="10"/>
      <c r="AA43" s="10"/>
      <c r="AB43" s="10"/>
    </row>
    <row r="44" spans="1:28" ht="15" customHeight="1" x14ac:dyDescent="0.2">
      <c r="A44" s="138" t="s">
        <v>28</v>
      </c>
      <c r="B44" s="139"/>
      <c r="C44" s="139"/>
      <c r="D44" s="139"/>
      <c r="E44" s="139"/>
      <c r="F44" s="139"/>
      <c r="G44" s="139"/>
      <c r="H44" s="139"/>
      <c r="I44" s="139"/>
      <c r="J44" s="139"/>
      <c r="K44" s="139"/>
      <c r="L44" s="139"/>
      <c r="M44" s="139"/>
      <c r="N44" s="139"/>
      <c r="O44" s="140"/>
      <c r="P44" s="1"/>
      <c r="Q44" s="1"/>
      <c r="R44" s="1"/>
      <c r="S44" s="1"/>
      <c r="T44" s="1"/>
      <c r="U44" s="1"/>
      <c r="V44" s="1"/>
      <c r="W44" s="1"/>
      <c r="X44" s="1"/>
      <c r="Y44" s="1"/>
      <c r="Z44" s="1"/>
      <c r="AA44" s="1"/>
      <c r="AB44" s="1"/>
    </row>
    <row r="45" spans="1:28" ht="15.75" customHeight="1" x14ac:dyDescent="0.2">
      <c r="A45" s="171"/>
      <c r="B45" s="172"/>
      <c r="C45" s="172"/>
      <c r="D45" s="172"/>
      <c r="E45" s="172"/>
      <c r="F45" s="172"/>
      <c r="G45" s="172"/>
      <c r="H45" s="172"/>
      <c r="I45" s="172"/>
      <c r="J45" s="172"/>
      <c r="K45" s="172"/>
      <c r="L45" s="172"/>
      <c r="M45" s="172"/>
      <c r="N45" s="172"/>
      <c r="O45" s="173"/>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2697</v>
      </c>
      <c r="C48" s="66" t="s">
        <v>112</v>
      </c>
      <c r="D48" s="67" t="s">
        <v>2701</v>
      </c>
      <c r="E48" s="68">
        <v>38777</v>
      </c>
      <c r="F48" s="68">
        <v>39446</v>
      </c>
      <c r="G48" s="69">
        <f t="shared" ref="G48:G72" si="2">IF(AND(E48&lt;&gt;"",F48&lt;&gt;""),((F48-E48)/30),"")</f>
        <v>22.3</v>
      </c>
      <c r="H48" s="65" t="s">
        <v>2722</v>
      </c>
      <c r="I48" s="67" t="s">
        <v>135</v>
      </c>
      <c r="J48" s="67" t="s">
        <v>1007</v>
      </c>
      <c r="K48" s="70">
        <v>155000000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2693</v>
      </c>
      <c r="C49" s="71" t="s">
        <v>41</v>
      </c>
      <c r="D49" s="67" t="s">
        <v>2676</v>
      </c>
      <c r="E49" s="68">
        <v>39934</v>
      </c>
      <c r="F49" s="68">
        <v>40177</v>
      </c>
      <c r="G49" s="69">
        <f t="shared" si="2"/>
        <v>8.1</v>
      </c>
      <c r="H49" s="65" t="s">
        <v>2677</v>
      </c>
      <c r="I49" s="67" t="s">
        <v>135</v>
      </c>
      <c r="J49" s="67" t="s">
        <v>1007</v>
      </c>
      <c r="K49" s="70">
        <v>527056467</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2694</v>
      </c>
      <c r="C50" s="71" t="s">
        <v>46</v>
      </c>
      <c r="D50" s="67" t="s">
        <v>2702</v>
      </c>
      <c r="E50" s="68">
        <v>39884</v>
      </c>
      <c r="F50" s="68">
        <v>40542</v>
      </c>
      <c r="G50" s="69">
        <f t="shared" si="2"/>
        <v>21.933333333333334</v>
      </c>
      <c r="H50" s="74" t="s">
        <v>2723</v>
      </c>
      <c r="I50" s="67" t="s">
        <v>135</v>
      </c>
      <c r="J50" s="67" t="s">
        <v>967</v>
      </c>
      <c r="K50" s="70">
        <v>2436000000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2694</v>
      </c>
      <c r="C51" s="71" t="s">
        <v>46</v>
      </c>
      <c r="D51" s="67" t="s">
        <v>2703</v>
      </c>
      <c r="E51" s="68">
        <v>40016</v>
      </c>
      <c r="F51" s="68">
        <v>40542</v>
      </c>
      <c r="G51" s="69">
        <f t="shared" si="2"/>
        <v>17.533333333333335</v>
      </c>
      <c r="H51" s="65" t="s">
        <v>2724</v>
      </c>
      <c r="I51" s="67" t="s">
        <v>135</v>
      </c>
      <c r="J51" s="67" t="s">
        <v>961</v>
      </c>
      <c r="K51" s="70">
        <v>6088800000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2698</v>
      </c>
      <c r="C52" s="71" t="s">
        <v>41</v>
      </c>
      <c r="D52" s="67" t="s">
        <v>2704</v>
      </c>
      <c r="E52" s="68">
        <v>40129</v>
      </c>
      <c r="F52" s="68">
        <v>40527</v>
      </c>
      <c r="G52" s="69">
        <f t="shared" si="2"/>
        <v>13.266666666666667</v>
      </c>
      <c r="H52" s="74" t="s">
        <v>2725</v>
      </c>
      <c r="I52" s="67" t="s">
        <v>135</v>
      </c>
      <c r="J52" s="67" t="s">
        <v>961</v>
      </c>
      <c r="K52" s="70">
        <v>337158000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2694</v>
      </c>
      <c r="C53" s="71" t="s">
        <v>46</v>
      </c>
      <c r="D53" s="67" t="s">
        <v>2705</v>
      </c>
      <c r="E53" s="68">
        <v>40557</v>
      </c>
      <c r="F53" s="68">
        <v>40908</v>
      </c>
      <c r="G53" s="69">
        <f t="shared" si="2"/>
        <v>11.7</v>
      </c>
      <c r="H53" s="74" t="s">
        <v>2726</v>
      </c>
      <c r="I53" s="67" t="s">
        <v>135</v>
      </c>
      <c r="J53" s="67" t="s">
        <v>698</v>
      </c>
      <c r="K53" s="70">
        <v>6134043282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2699</v>
      </c>
      <c r="C54" s="71" t="s">
        <v>46</v>
      </c>
      <c r="D54" s="67" t="s">
        <v>2706</v>
      </c>
      <c r="E54" s="68">
        <v>40553</v>
      </c>
      <c r="F54" s="68">
        <v>40907</v>
      </c>
      <c r="G54" s="69">
        <f t="shared" si="2"/>
        <v>11.8</v>
      </c>
      <c r="H54" s="65" t="s">
        <v>2727</v>
      </c>
      <c r="I54" s="67" t="s">
        <v>135</v>
      </c>
      <c r="J54" s="67" t="s">
        <v>1007</v>
      </c>
      <c r="K54" s="70">
        <v>269711324</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2694</v>
      </c>
      <c r="C55" s="71" t="s">
        <v>46</v>
      </c>
      <c r="D55" s="67" t="s">
        <v>2686</v>
      </c>
      <c r="E55" s="68">
        <v>40907</v>
      </c>
      <c r="F55" s="68">
        <v>41274</v>
      </c>
      <c r="G55" s="69">
        <f t="shared" si="2"/>
        <v>12.233333333333333</v>
      </c>
      <c r="H55" s="65" t="s">
        <v>2692</v>
      </c>
      <c r="I55" s="67" t="s">
        <v>135</v>
      </c>
      <c r="J55" s="67" t="s">
        <v>1007</v>
      </c>
      <c r="K55" s="70">
        <v>9088939684</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x14ac:dyDescent="0.2">
      <c r="A56" s="64">
        <v>9</v>
      </c>
      <c r="B56" s="65" t="s">
        <v>2699</v>
      </c>
      <c r="C56" s="71" t="s">
        <v>46</v>
      </c>
      <c r="D56" s="67" t="s">
        <v>2707</v>
      </c>
      <c r="E56" s="68">
        <v>41262</v>
      </c>
      <c r="F56" s="68">
        <v>41850</v>
      </c>
      <c r="G56" s="69">
        <f t="shared" si="2"/>
        <v>19.600000000000001</v>
      </c>
      <c r="H56" s="65" t="s">
        <v>2728</v>
      </c>
      <c r="I56" s="67" t="s">
        <v>135</v>
      </c>
      <c r="J56" s="67" t="s">
        <v>1007</v>
      </c>
      <c r="K56" s="70">
        <v>4199614920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2695</v>
      </c>
      <c r="C57" s="71" t="s">
        <v>41</v>
      </c>
      <c r="D57" s="67" t="s">
        <v>2687</v>
      </c>
      <c r="E57" s="68">
        <v>40969</v>
      </c>
      <c r="F57" s="68">
        <v>41214</v>
      </c>
      <c r="G57" s="69">
        <f t="shared" si="2"/>
        <v>8.1666666666666661</v>
      </c>
      <c r="H57" s="65" t="s">
        <v>2691</v>
      </c>
      <c r="I57" s="67" t="s">
        <v>135</v>
      </c>
      <c r="J57" s="67" t="s">
        <v>961</v>
      </c>
      <c r="K57" s="70">
        <v>116990000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2694</v>
      </c>
      <c r="C58" s="71" t="s">
        <v>46</v>
      </c>
      <c r="D58" s="67" t="s">
        <v>2708</v>
      </c>
      <c r="E58" s="68">
        <v>41274</v>
      </c>
      <c r="F58" s="68">
        <v>41639</v>
      </c>
      <c r="G58" s="69">
        <f t="shared" si="2"/>
        <v>12.166666666666666</v>
      </c>
      <c r="H58" s="65" t="s">
        <v>2729</v>
      </c>
      <c r="I58" s="67" t="s">
        <v>135</v>
      </c>
      <c r="J58" s="67" t="s">
        <v>961</v>
      </c>
      <c r="K58" s="70">
        <v>4024550475</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x14ac:dyDescent="0.2">
      <c r="A59" s="64">
        <v>12</v>
      </c>
      <c r="B59" s="65" t="s">
        <v>2700</v>
      </c>
      <c r="C59" s="71" t="s">
        <v>41</v>
      </c>
      <c r="D59" s="67" t="s">
        <v>2709</v>
      </c>
      <c r="E59" s="68">
        <v>41507</v>
      </c>
      <c r="F59" s="68">
        <v>42147</v>
      </c>
      <c r="G59" s="69">
        <f t="shared" si="2"/>
        <v>21.333333333333332</v>
      </c>
      <c r="H59" s="65" t="s">
        <v>2730</v>
      </c>
      <c r="I59" s="67" t="s">
        <v>135</v>
      </c>
      <c r="J59" s="67" t="s">
        <v>1007</v>
      </c>
      <c r="K59" s="70">
        <v>11540000</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x14ac:dyDescent="0.2">
      <c r="A60" s="64">
        <v>13</v>
      </c>
      <c r="B60" s="65" t="s">
        <v>2699</v>
      </c>
      <c r="C60" s="71" t="s">
        <v>46</v>
      </c>
      <c r="D60" s="67" t="s">
        <v>2710</v>
      </c>
      <c r="E60" s="68">
        <v>41558</v>
      </c>
      <c r="F60" s="68">
        <v>41928</v>
      </c>
      <c r="G60" s="69">
        <f t="shared" si="2"/>
        <v>12.333333333333334</v>
      </c>
      <c r="H60" s="65" t="s">
        <v>2731</v>
      </c>
      <c r="I60" s="67" t="s">
        <v>135</v>
      </c>
      <c r="J60" s="67" t="s">
        <v>1007</v>
      </c>
      <c r="K60" s="70">
        <v>575221579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x14ac:dyDescent="0.2">
      <c r="A61" s="64">
        <v>14</v>
      </c>
      <c r="B61" s="65" t="s">
        <v>2696</v>
      </c>
      <c r="C61" s="71" t="s">
        <v>112</v>
      </c>
      <c r="D61" s="67" t="s">
        <v>2688</v>
      </c>
      <c r="E61" s="68">
        <v>41575</v>
      </c>
      <c r="F61" s="68">
        <v>41789</v>
      </c>
      <c r="G61" s="69">
        <f t="shared" si="2"/>
        <v>7.1333333333333337</v>
      </c>
      <c r="H61" s="65" t="s">
        <v>2690</v>
      </c>
      <c r="I61" s="67" t="s">
        <v>135</v>
      </c>
      <c r="J61" s="67" t="s">
        <v>177</v>
      </c>
      <c r="K61" s="70">
        <v>720000000</v>
      </c>
      <c r="L61" s="71" t="s">
        <v>108</v>
      </c>
      <c r="M61" s="72">
        <v>1</v>
      </c>
      <c r="N61" s="71" t="s">
        <v>113</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2693</v>
      </c>
      <c r="C62" s="71" t="s">
        <v>46</v>
      </c>
      <c r="D62" s="67" t="s">
        <v>2711</v>
      </c>
      <c r="E62" s="68">
        <v>41928</v>
      </c>
      <c r="F62" s="68">
        <v>42003</v>
      </c>
      <c r="G62" s="69">
        <f t="shared" si="2"/>
        <v>2.5</v>
      </c>
      <c r="H62" s="65" t="s">
        <v>2732</v>
      </c>
      <c r="I62" s="67" t="s">
        <v>135</v>
      </c>
      <c r="J62" s="67" t="s">
        <v>177</v>
      </c>
      <c r="K62" s="70">
        <v>2015495641</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2694</v>
      </c>
      <c r="C63" s="71" t="s">
        <v>46</v>
      </c>
      <c r="D63" s="67" t="s">
        <v>2689</v>
      </c>
      <c r="E63" s="68">
        <v>41805</v>
      </c>
      <c r="F63" s="68">
        <v>42353</v>
      </c>
      <c r="G63" s="69">
        <f t="shared" si="2"/>
        <v>18.266666666666666</v>
      </c>
      <c r="H63" s="65" t="s">
        <v>2680</v>
      </c>
      <c r="I63" s="67" t="s">
        <v>135</v>
      </c>
      <c r="J63" s="67" t="s">
        <v>1007</v>
      </c>
      <c r="K63" s="70">
        <v>5614862014</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x14ac:dyDescent="0.2">
      <c r="A64" s="64">
        <v>17</v>
      </c>
      <c r="B64" s="65" t="s">
        <v>2694</v>
      </c>
      <c r="C64" s="71" t="s">
        <v>46</v>
      </c>
      <c r="D64" s="67" t="s">
        <v>2712</v>
      </c>
      <c r="E64" s="68">
        <v>41799</v>
      </c>
      <c r="F64" s="68">
        <v>42216</v>
      </c>
      <c r="G64" s="69">
        <f t="shared" si="2"/>
        <v>13.9</v>
      </c>
      <c r="H64" s="65" t="s">
        <v>2680</v>
      </c>
      <c r="I64" s="67" t="s">
        <v>135</v>
      </c>
      <c r="J64" s="67" t="s">
        <v>1007</v>
      </c>
      <c r="K64" s="70">
        <v>5256767987</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2699</v>
      </c>
      <c r="C65" s="71" t="s">
        <v>46</v>
      </c>
      <c r="D65" s="67" t="s">
        <v>2713</v>
      </c>
      <c r="E65" s="68">
        <v>42003</v>
      </c>
      <c r="F65" s="68">
        <v>42369</v>
      </c>
      <c r="G65" s="69">
        <f t="shared" si="2"/>
        <v>12.2</v>
      </c>
      <c r="H65" s="65" t="s">
        <v>2733</v>
      </c>
      <c r="I65" s="67" t="s">
        <v>135</v>
      </c>
      <c r="J65" s="67" t="s">
        <v>177</v>
      </c>
      <c r="K65" s="70">
        <v>6399331326</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x14ac:dyDescent="0.2">
      <c r="A66" s="64">
        <v>19</v>
      </c>
      <c r="B66" s="65" t="s">
        <v>2699</v>
      </c>
      <c r="C66" s="71" t="s">
        <v>46</v>
      </c>
      <c r="D66" s="67" t="s">
        <v>2714</v>
      </c>
      <c r="E66" s="68">
        <v>42025</v>
      </c>
      <c r="F66" s="68">
        <v>42369</v>
      </c>
      <c r="G66" s="69">
        <f t="shared" si="2"/>
        <v>11.466666666666667</v>
      </c>
      <c r="H66" s="65" t="s">
        <v>2734</v>
      </c>
      <c r="I66" s="67" t="s">
        <v>135</v>
      </c>
      <c r="J66" s="67" t="s">
        <v>1007</v>
      </c>
      <c r="K66" s="70">
        <v>39700012299</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x14ac:dyDescent="0.2">
      <c r="A67" s="64">
        <v>20</v>
      </c>
      <c r="B67" s="65" t="s">
        <v>2695</v>
      </c>
      <c r="C67" s="71" t="s">
        <v>41</v>
      </c>
      <c r="D67" s="67" t="s">
        <v>2715</v>
      </c>
      <c r="E67" s="68">
        <v>42023</v>
      </c>
      <c r="F67" s="68">
        <v>42388</v>
      </c>
      <c r="G67" s="69">
        <f t="shared" si="2"/>
        <v>12.166666666666666</v>
      </c>
      <c r="H67" s="65" t="s">
        <v>2735</v>
      </c>
      <c r="I67" s="67" t="s">
        <v>135</v>
      </c>
      <c r="J67" s="67" t="s">
        <v>698</v>
      </c>
      <c r="K67" s="70">
        <v>500000000</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2699</v>
      </c>
      <c r="C68" s="71" t="s">
        <v>46</v>
      </c>
      <c r="D68" s="67" t="s">
        <v>2678</v>
      </c>
      <c r="E68" s="68">
        <v>42508</v>
      </c>
      <c r="F68" s="68">
        <v>42704</v>
      </c>
      <c r="G68" s="69">
        <f t="shared" si="2"/>
        <v>6.5333333333333332</v>
      </c>
      <c r="H68" s="65" t="s">
        <v>2679</v>
      </c>
      <c r="I68" s="67" t="s">
        <v>135</v>
      </c>
      <c r="J68" s="67" t="s">
        <v>1007</v>
      </c>
      <c r="K68" s="70">
        <v>1475078930</v>
      </c>
      <c r="L68" s="71" t="s">
        <v>108</v>
      </c>
      <c r="M68" s="72">
        <v>1</v>
      </c>
      <c r="N68" s="71" t="s">
        <v>113</v>
      </c>
      <c r="O68" s="71" t="s">
        <v>108</v>
      </c>
      <c r="P68" s="73"/>
      <c r="Q68" s="73"/>
      <c r="R68" s="73"/>
      <c r="S68" s="73"/>
      <c r="T68" s="73"/>
      <c r="U68" s="73"/>
      <c r="V68" s="73"/>
      <c r="W68" s="73"/>
      <c r="X68" s="73"/>
      <c r="Y68" s="73"/>
      <c r="Z68" s="73"/>
      <c r="AA68" s="73"/>
      <c r="AB68" s="73"/>
    </row>
    <row r="69" spans="1:28" ht="24.75" customHeight="1" outlineLevel="1" x14ac:dyDescent="0.2">
      <c r="A69" s="64">
        <v>22</v>
      </c>
      <c r="B69" s="65" t="s">
        <v>2699</v>
      </c>
      <c r="C69" s="71" t="s">
        <v>41</v>
      </c>
      <c r="D69" s="67" t="s">
        <v>2716</v>
      </c>
      <c r="E69" s="68">
        <v>42576</v>
      </c>
      <c r="F69" s="68">
        <v>42768</v>
      </c>
      <c r="G69" s="69">
        <f t="shared" si="2"/>
        <v>6.4</v>
      </c>
      <c r="H69" s="65" t="s">
        <v>2736</v>
      </c>
      <c r="I69" s="67" t="s">
        <v>135</v>
      </c>
      <c r="J69" s="67" t="s">
        <v>1007</v>
      </c>
      <c r="K69" s="70">
        <v>56276550367</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2699</v>
      </c>
      <c r="C70" s="71" t="s">
        <v>46</v>
      </c>
      <c r="D70" s="67" t="s">
        <v>2717</v>
      </c>
      <c r="E70" s="68">
        <v>43040</v>
      </c>
      <c r="F70" s="68">
        <v>43312</v>
      </c>
      <c r="G70" s="69">
        <f t="shared" si="2"/>
        <v>9.0666666666666664</v>
      </c>
      <c r="H70" s="65" t="s">
        <v>2737</v>
      </c>
      <c r="I70" s="67" t="s">
        <v>135</v>
      </c>
      <c r="J70" s="67" t="s">
        <v>1007</v>
      </c>
      <c r="K70" s="70">
        <v>29088730248</v>
      </c>
      <c r="L70" s="71" t="s">
        <v>108</v>
      </c>
      <c r="M70" s="72">
        <v>1</v>
      </c>
      <c r="N70" s="71" t="s">
        <v>113</v>
      </c>
      <c r="O70" s="71" t="s">
        <v>108</v>
      </c>
      <c r="P70" s="73"/>
      <c r="Q70" s="73"/>
      <c r="R70" s="73"/>
      <c r="S70" s="73"/>
      <c r="T70" s="73"/>
      <c r="U70" s="73"/>
      <c r="V70" s="73"/>
      <c r="W70" s="73"/>
      <c r="X70" s="73"/>
      <c r="Y70" s="73"/>
      <c r="Z70" s="73"/>
      <c r="AA70" s="73"/>
      <c r="AB70" s="73"/>
    </row>
    <row r="71" spans="1:28" ht="24.75" customHeight="1" outlineLevel="1" x14ac:dyDescent="0.2">
      <c r="A71" s="64">
        <v>24</v>
      </c>
      <c r="B71" s="65" t="s">
        <v>2699</v>
      </c>
      <c r="C71" s="71" t="s">
        <v>46</v>
      </c>
      <c r="D71" s="67" t="s">
        <v>2718</v>
      </c>
      <c r="E71" s="68">
        <v>42777</v>
      </c>
      <c r="F71" s="68">
        <v>43039</v>
      </c>
      <c r="G71" s="69">
        <f t="shared" si="2"/>
        <v>8.7333333333333325</v>
      </c>
      <c r="H71" s="65" t="s">
        <v>2738</v>
      </c>
      <c r="I71" s="67" t="s">
        <v>135</v>
      </c>
      <c r="J71" s="67" t="s">
        <v>1007</v>
      </c>
      <c r="K71" s="70">
        <v>25546201702</v>
      </c>
      <c r="L71" s="71" t="s">
        <v>108</v>
      </c>
      <c r="M71" s="72">
        <v>1</v>
      </c>
      <c r="N71" s="71" t="s">
        <v>113</v>
      </c>
      <c r="O71" s="71" t="s">
        <v>108</v>
      </c>
      <c r="P71" s="73"/>
      <c r="Q71" s="73"/>
      <c r="R71" s="73"/>
      <c r="S71" s="73"/>
      <c r="T71" s="73"/>
      <c r="U71" s="73"/>
      <c r="V71" s="73"/>
      <c r="W71" s="73"/>
      <c r="X71" s="73"/>
      <c r="Y71" s="73"/>
      <c r="Z71" s="73"/>
      <c r="AA71" s="73"/>
      <c r="AB71" s="73"/>
    </row>
    <row r="72" spans="1:28" ht="24.75" customHeight="1" outlineLevel="1" x14ac:dyDescent="0.2">
      <c r="A72" s="64">
        <v>25</v>
      </c>
      <c r="B72" s="65" t="s">
        <v>2699</v>
      </c>
      <c r="C72" s="71" t="s">
        <v>46</v>
      </c>
      <c r="D72" s="67" t="s">
        <v>2719</v>
      </c>
      <c r="E72" s="68">
        <v>43313</v>
      </c>
      <c r="F72" s="68">
        <v>43404</v>
      </c>
      <c r="G72" s="69">
        <f t="shared" si="2"/>
        <v>3.0333333333333332</v>
      </c>
      <c r="H72" s="65" t="s">
        <v>2739</v>
      </c>
      <c r="I72" s="67" t="s">
        <v>135</v>
      </c>
      <c r="J72" s="67" t="s">
        <v>1007</v>
      </c>
      <c r="K72" s="70">
        <v>1159916403</v>
      </c>
      <c r="L72" s="71" t="s">
        <v>108</v>
      </c>
      <c r="M72" s="72">
        <v>1</v>
      </c>
      <c r="N72" s="71" t="s">
        <v>113</v>
      </c>
      <c r="O72" s="71" t="s">
        <v>108</v>
      </c>
      <c r="P72" s="73"/>
      <c r="Q72" s="73"/>
      <c r="R72" s="73"/>
      <c r="S72" s="73"/>
      <c r="T72" s="73"/>
      <c r="U72" s="73"/>
      <c r="V72" s="73"/>
      <c r="W72" s="73"/>
      <c r="X72" s="73"/>
      <c r="Y72" s="73"/>
      <c r="Z72" s="73"/>
      <c r="AA72" s="73"/>
      <c r="AB72" s="73"/>
    </row>
    <row r="73" spans="1:28" ht="24.75" customHeight="1" outlineLevel="1" x14ac:dyDescent="0.2">
      <c r="A73" s="64">
        <v>26</v>
      </c>
      <c r="B73" s="65" t="s">
        <v>2697</v>
      </c>
      <c r="C73" s="71" t="s">
        <v>41</v>
      </c>
      <c r="D73" s="67" t="s">
        <v>2720</v>
      </c>
      <c r="E73" s="68">
        <v>43647</v>
      </c>
      <c r="F73" s="68">
        <v>43829</v>
      </c>
      <c r="G73" s="69">
        <f t="shared" ref="G73:G107" si="3">IF(AND(E73&lt;&gt;"",F73&lt;&gt;""),((F73-E73)/30),"")</f>
        <v>6.0666666666666664</v>
      </c>
      <c r="H73" s="65" t="s">
        <v>2740</v>
      </c>
      <c r="I73" s="67" t="s">
        <v>135</v>
      </c>
      <c r="J73" s="67" t="s">
        <v>581</v>
      </c>
      <c r="K73" s="70">
        <v>360000000</v>
      </c>
      <c r="L73" s="71" t="s">
        <v>108</v>
      </c>
      <c r="M73" s="72">
        <v>1</v>
      </c>
      <c r="N73" s="71" t="s">
        <v>109</v>
      </c>
      <c r="O73" s="71" t="s">
        <v>108</v>
      </c>
      <c r="P73" s="73"/>
      <c r="Q73" s="73"/>
      <c r="R73" s="73"/>
      <c r="S73" s="73"/>
      <c r="T73" s="73"/>
      <c r="U73" s="73"/>
      <c r="V73" s="73"/>
      <c r="W73" s="73"/>
      <c r="X73" s="73"/>
      <c r="Y73" s="73"/>
      <c r="Z73" s="73"/>
      <c r="AA73" s="73"/>
      <c r="AB73" s="73"/>
    </row>
    <row r="74" spans="1:28" ht="24.75" customHeight="1" outlineLevel="1" x14ac:dyDescent="0.2">
      <c r="A74" s="64">
        <v>27</v>
      </c>
      <c r="B74" s="65" t="s">
        <v>2697</v>
      </c>
      <c r="C74" s="71" t="s">
        <v>41</v>
      </c>
      <c r="D74" s="67" t="s">
        <v>2721</v>
      </c>
      <c r="E74" s="68">
        <v>43872</v>
      </c>
      <c r="F74" s="68">
        <v>44023</v>
      </c>
      <c r="G74" s="69">
        <f t="shared" si="3"/>
        <v>5.0333333333333332</v>
      </c>
      <c r="H74" s="65" t="s">
        <v>2741</v>
      </c>
      <c r="I74" s="67" t="s">
        <v>135</v>
      </c>
      <c r="J74" s="67" t="s">
        <v>558</v>
      </c>
      <c r="K74" s="70">
        <v>259584000</v>
      </c>
      <c r="L74" s="71" t="s">
        <v>108</v>
      </c>
      <c r="M74" s="72">
        <v>1</v>
      </c>
      <c r="N74" s="71" t="s">
        <v>109</v>
      </c>
      <c r="O74" s="71" t="s">
        <v>108</v>
      </c>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8" t="s">
        <v>42</v>
      </c>
      <c r="B109" s="169"/>
      <c r="C109" s="169"/>
      <c r="D109" s="169"/>
      <c r="E109" s="169"/>
      <c r="F109" s="169"/>
      <c r="G109" s="169"/>
      <c r="H109" s="169"/>
      <c r="I109" s="169"/>
      <c r="J109" s="169"/>
      <c r="K109" s="169"/>
      <c r="L109" s="169"/>
      <c r="M109" s="169"/>
      <c r="N109" s="169"/>
      <c r="O109" s="170"/>
      <c r="P109" s="10"/>
      <c r="Q109" s="10"/>
      <c r="R109" s="10"/>
      <c r="S109" s="10"/>
      <c r="T109" s="10"/>
      <c r="U109" s="10"/>
      <c r="V109" s="10"/>
      <c r="W109" s="10"/>
      <c r="X109" s="10"/>
      <c r="Y109" s="10"/>
      <c r="Z109" s="10"/>
      <c r="AA109" s="10"/>
      <c r="AB109" s="10"/>
    </row>
    <row r="110" spans="1:28" ht="15" customHeight="1" x14ac:dyDescent="0.2">
      <c r="A110" s="138" t="s">
        <v>43</v>
      </c>
      <c r="B110" s="139"/>
      <c r="C110" s="139"/>
      <c r="D110" s="139"/>
      <c r="E110" s="139"/>
      <c r="F110" s="139"/>
      <c r="G110" s="139"/>
      <c r="H110" s="139"/>
      <c r="I110" s="139"/>
      <c r="J110" s="139"/>
      <c r="K110" s="139"/>
      <c r="L110" s="139"/>
      <c r="M110" s="139"/>
      <c r="N110" s="139"/>
      <c r="O110" s="140"/>
      <c r="P110" s="1"/>
      <c r="Q110" s="1"/>
      <c r="R110" s="1"/>
      <c r="S110" s="1"/>
      <c r="T110" s="1"/>
      <c r="U110" s="1"/>
      <c r="V110" s="1"/>
      <c r="W110" s="1"/>
      <c r="X110" s="1"/>
      <c r="Y110" s="1"/>
      <c r="Z110" s="1"/>
      <c r="AA110" s="1"/>
      <c r="AB110" s="1"/>
    </row>
    <row r="111" spans="1:28" ht="15.75" customHeight="1" x14ac:dyDescent="0.2">
      <c r="A111" s="171"/>
      <c r="B111" s="172"/>
      <c r="C111" s="172"/>
      <c r="D111" s="172"/>
      <c r="E111" s="172"/>
      <c r="F111" s="172"/>
      <c r="G111" s="172"/>
      <c r="H111" s="172"/>
      <c r="I111" s="172"/>
      <c r="J111" s="172"/>
      <c r="K111" s="172"/>
      <c r="L111" s="172"/>
      <c r="M111" s="172"/>
      <c r="N111" s="172"/>
      <c r="O111" s="173"/>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7" t="s">
        <v>29</v>
      </c>
      <c r="J112" s="127"/>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2742</v>
      </c>
      <c r="E114" s="68">
        <v>43880</v>
      </c>
      <c r="F114" s="68">
        <v>44196</v>
      </c>
      <c r="G114" s="69">
        <f t="shared" ref="G114" si="4">IF(AND(E114&lt;&gt;"",F114&lt;&gt;""),((F114-E114)/30),"")</f>
        <v>10.533333333333333</v>
      </c>
      <c r="H114" s="65" t="s">
        <v>2743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5" t="s">
        <v>48</v>
      </c>
      <c r="B162" s="136"/>
      <c r="C162" s="136"/>
      <c r="D162" s="136"/>
      <c r="E162" s="137"/>
      <c r="F162" s="178" t="s">
        <v>49</v>
      </c>
      <c r="G162" s="136"/>
      <c r="H162" s="160"/>
      <c r="I162" s="135" t="s">
        <v>50</v>
      </c>
      <c r="J162" s="136"/>
      <c r="K162" s="136"/>
      <c r="L162" s="136"/>
      <c r="M162" s="136"/>
      <c r="N162" s="136"/>
      <c r="O162" s="137"/>
      <c r="P162" s="10"/>
      <c r="Q162" s="10"/>
      <c r="R162" s="10"/>
      <c r="S162" s="10"/>
      <c r="T162" s="10"/>
      <c r="U162" s="10"/>
      <c r="V162" s="10"/>
      <c r="W162" s="10"/>
      <c r="X162" s="10"/>
      <c r="Y162" s="10"/>
      <c r="Z162" s="10"/>
      <c r="AA162" s="10"/>
      <c r="AB162" s="10"/>
    </row>
    <row r="163" spans="1:28" ht="51.75" customHeight="1" x14ac:dyDescent="0.2">
      <c r="A163" s="175" t="s">
        <v>51</v>
      </c>
      <c r="B163" s="133"/>
      <c r="C163" s="133"/>
      <c r="D163" s="133"/>
      <c r="E163" s="176"/>
      <c r="F163" s="174" t="s">
        <v>52</v>
      </c>
      <c r="G163" s="133"/>
      <c r="H163" s="133"/>
      <c r="I163" s="175" t="s">
        <v>53</v>
      </c>
      <c r="J163" s="133"/>
      <c r="K163" s="133"/>
      <c r="L163" s="133"/>
      <c r="M163" s="133"/>
      <c r="N163" s="133"/>
      <c r="O163" s="176"/>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2" t="s">
        <v>55</v>
      </c>
      <c r="C165" s="133"/>
      <c r="D165" s="133"/>
      <c r="E165" s="5"/>
      <c r="F165" s="1"/>
      <c r="G165" s="162" t="s">
        <v>55</v>
      </c>
      <c r="H165" s="133"/>
      <c r="I165" s="179" t="s">
        <v>56</v>
      </c>
      <c r="J165" s="133"/>
      <c r="K165" s="133"/>
      <c r="L165" s="133"/>
      <c r="M165" s="133"/>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80" t="s">
        <v>58</v>
      </c>
      <c r="J167" s="133"/>
      <c r="K167" s="133"/>
      <c r="L167" s="133"/>
      <c r="M167" s="133"/>
      <c r="N167" s="133"/>
      <c r="O167" s="176"/>
      <c r="P167" s="1"/>
      <c r="Q167" s="1"/>
      <c r="R167" s="1"/>
      <c r="S167" s="1"/>
      <c r="T167" s="1"/>
      <c r="U167" s="11"/>
      <c r="V167" s="1"/>
      <c r="W167" s="1"/>
      <c r="X167" s="1"/>
      <c r="Y167" s="1"/>
      <c r="Z167" s="1"/>
      <c r="AA167" s="1"/>
      <c r="AB167" s="1"/>
    </row>
    <row r="168" spans="1:28" ht="15.75" customHeight="1" x14ac:dyDescent="0.2">
      <c r="A168" s="4"/>
      <c r="B168" s="181" t="s">
        <v>59</v>
      </c>
      <c r="C168" s="133"/>
      <c r="D168" s="133"/>
      <c r="E168" s="5"/>
      <c r="F168" s="1"/>
      <c r="G168" s="1"/>
      <c r="H168" s="86" t="s">
        <v>60</v>
      </c>
      <c r="I168" s="146"/>
      <c r="J168" s="133"/>
      <c r="K168" s="133"/>
      <c r="L168" s="133"/>
      <c r="M168" s="133"/>
      <c r="N168" s="133"/>
      <c r="O168" s="176"/>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5" t="s">
        <v>63</v>
      </c>
      <c r="B172" s="136"/>
      <c r="C172" s="136"/>
      <c r="D172" s="136"/>
      <c r="E172" s="136"/>
      <c r="F172" s="136"/>
      <c r="G172" s="136"/>
      <c r="H172" s="136"/>
      <c r="I172" s="136"/>
      <c r="J172" s="136"/>
      <c r="K172" s="136"/>
      <c r="L172" s="136"/>
      <c r="M172" s="136"/>
      <c r="N172" s="136"/>
      <c r="O172" s="137"/>
      <c r="P172" s="10"/>
      <c r="Q172" s="10"/>
      <c r="R172" s="10"/>
      <c r="S172" s="10"/>
      <c r="T172" s="10"/>
      <c r="U172" s="10"/>
      <c r="V172" s="10"/>
      <c r="W172" s="10"/>
      <c r="X172" s="10"/>
      <c r="Y172" s="10"/>
      <c r="Z172" s="10"/>
      <c r="AA172" s="10"/>
      <c r="AB172" s="10"/>
    </row>
    <row r="173" spans="1:28" ht="15" customHeight="1" x14ac:dyDescent="0.2">
      <c r="A173" s="138" t="s">
        <v>64</v>
      </c>
      <c r="B173" s="139"/>
      <c r="C173" s="139"/>
      <c r="D173" s="139"/>
      <c r="E173" s="139"/>
      <c r="F173" s="139"/>
      <c r="G173" s="139"/>
      <c r="H173" s="139"/>
      <c r="I173" s="139"/>
      <c r="J173" s="139"/>
      <c r="K173" s="139"/>
      <c r="L173" s="139"/>
      <c r="M173" s="139"/>
      <c r="N173" s="139"/>
      <c r="O173" s="140"/>
      <c r="P173" s="1"/>
      <c r="Q173" s="1"/>
      <c r="R173" s="1"/>
      <c r="S173" s="1"/>
      <c r="T173" s="1"/>
      <c r="U173" s="1"/>
      <c r="V173" s="1"/>
      <c r="W173" s="1"/>
      <c r="X173" s="1"/>
      <c r="Y173" s="1"/>
      <c r="Z173" s="1"/>
      <c r="AA173" s="1"/>
      <c r="AB173" s="1"/>
    </row>
    <row r="174" spans="1:28" ht="15.75" customHeight="1" x14ac:dyDescent="0.2">
      <c r="A174" s="141"/>
      <c r="B174" s="142"/>
      <c r="C174" s="142"/>
      <c r="D174" s="142"/>
      <c r="E174" s="142"/>
      <c r="F174" s="142"/>
      <c r="G174" s="142"/>
      <c r="H174" s="142"/>
      <c r="I174" s="142"/>
      <c r="J174" s="142"/>
      <c r="K174" s="142"/>
      <c r="L174" s="142"/>
      <c r="M174" s="142"/>
      <c r="N174" s="142"/>
      <c r="O174" s="143"/>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1" t="s">
        <v>65</v>
      </c>
      <c r="C176" s="126"/>
      <c r="D176" s="126"/>
      <c r="E176" s="126"/>
      <c r="F176" s="126"/>
      <c r="G176" s="127"/>
      <c r="H176" s="33"/>
      <c r="I176" s="191" t="s">
        <v>66</v>
      </c>
      <c r="J176" s="126"/>
      <c r="K176" s="126"/>
      <c r="L176" s="126"/>
      <c r="M176" s="192"/>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5" t="s">
        <v>67</v>
      </c>
      <c r="C177" s="186"/>
      <c r="D177" s="187"/>
      <c r="E177" s="191" t="s">
        <v>68</v>
      </c>
      <c r="F177" s="126"/>
      <c r="G177" s="127"/>
      <c r="H177" s="1"/>
      <c r="I177" s="185" t="s">
        <v>67</v>
      </c>
      <c r="J177" s="186"/>
      <c r="K177" s="186"/>
      <c r="L177" s="187"/>
      <c r="M177" s="193" t="s">
        <v>69</v>
      </c>
      <c r="N177" s="1"/>
      <c r="O177" s="5"/>
      <c r="P177" s="1"/>
      <c r="Q177" s="10"/>
      <c r="R177" s="10"/>
      <c r="S177" s="10"/>
      <c r="T177" s="10"/>
      <c r="U177" s="10"/>
      <c r="V177" s="10"/>
      <c r="W177" s="10"/>
      <c r="X177" s="10"/>
      <c r="Y177" s="10"/>
      <c r="Z177" s="10"/>
      <c r="AA177" s="10"/>
      <c r="AB177" s="10"/>
    </row>
    <row r="178" spans="1:28" ht="15.75" customHeight="1" x14ac:dyDescent="0.2">
      <c r="A178" s="4"/>
      <c r="B178" s="188"/>
      <c r="C178" s="189"/>
      <c r="D178" s="190"/>
      <c r="E178" s="90" t="s">
        <v>70</v>
      </c>
      <c r="F178" s="91" t="s">
        <v>71</v>
      </c>
      <c r="G178" s="91" t="s">
        <v>72</v>
      </c>
      <c r="H178" s="1"/>
      <c r="I178" s="188"/>
      <c r="J178" s="189"/>
      <c r="K178" s="189"/>
      <c r="L178" s="190"/>
      <c r="M178" s="194"/>
      <c r="N178" s="1"/>
      <c r="O178" s="5"/>
      <c r="P178" s="1"/>
      <c r="Q178" s="10"/>
      <c r="R178" s="91" t="s">
        <v>72</v>
      </c>
      <c r="S178" s="10"/>
      <c r="T178" s="10"/>
      <c r="U178" s="125" t="s">
        <v>73</v>
      </c>
      <c r="V178" s="126"/>
      <c r="W178" s="127"/>
      <c r="X178" s="92">
        <v>0.02</v>
      </c>
      <c r="Y178" s="93"/>
      <c r="Z178" s="94" t="str">
        <f t="shared" ref="Z178:Z180" si="7">IF(Y178&gt;0,SUM(E180+Y178),"")</f>
        <v/>
      </c>
      <c r="AA178" s="10"/>
      <c r="AB178" s="10"/>
    </row>
    <row r="179" spans="1:28" ht="15.75" customHeight="1" x14ac:dyDescent="0.2">
      <c r="A179" s="4"/>
      <c r="B179" s="182" t="s">
        <v>65</v>
      </c>
      <c r="C179" s="183"/>
      <c r="D179" s="184"/>
      <c r="E179" s="95">
        <v>0.02</v>
      </c>
      <c r="F179" s="96">
        <v>0.01</v>
      </c>
      <c r="G179" s="94">
        <f>IF(F179&gt;0,SUM(E179+F179),"")</f>
        <v>0.03</v>
      </c>
      <c r="H179" s="1"/>
      <c r="I179" s="182" t="s">
        <v>74</v>
      </c>
      <c r="J179" s="183"/>
      <c r="K179" s="183"/>
      <c r="L179" s="184"/>
      <c r="M179" s="97"/>
      <c r="N179" s="1"/>
      <c r="O179" s="5"/>
      <c r="P179" s="1"/>
      <c r="Q179" s="10"/>
      <c r="R179" s="98" t="str">
        <f>IF(M179&gt;0,SUM(L179+M179),"")</f>
        <v/>
      </c>
      <c r="S179" s="1"/>
      <c r="T179" s="10"/>
      <c r="U179" s="125" t="s">
        <v>75</v>
      </c>
      <c r="V179" s="126"/>
      <c r="W179" s="127"/>
      <c r="X179" s="92">
        <v>0.02</v>
      </c>
      <c r="Y179" s="93"/>
      <c r="Z179" s="94" t="str">
        <f t="shared" si="7"/>
        <v/>
      </c>
      <c r="AA179" s="10"/>
      <c r="AB179" s="10"/>
    </row>
    <row r="180" spans="1:28" ht="15.75" hidden="1" customHeight="1" x14ac:dyDescent="0.2">
      <c r="A180" s="4"/>
      <c r="B180" s="132"/>
      <c r="C180" s="133"/>
      <c r="D180" s="133"/>
      <c r="E180" s="100"/>
      <c r="F180" s="1"/>
      <c r="G180" s="1"/>
      <c r="H180" s="1"/>
      <c r="I180" s="132"/>
      <c r="J180" s="133"/>
      <c r="K180" s="133"/>
      <c r="L180" s="133"/>
      <c r="M180" s="1"/>
      <c r="N180" s="1"/>
      <c r="O180" s="5"/>
      <c r="P180" s="1"/>
      <c r="Q180" s="10"/>
      <c r="R180" s="98" t="str">
        <f t="shared" ref="R180:R183" si="8">IF(S180&gt;0,SUM(L180+S180),"")</f>
        <v/>
      </c>
      <c r="S180" s="93"/>
      <c r="T180" s="10"/>
      <c r="U180" s="125" t="s">
        <v>76</v>
      </c>
      <c r="V180" s="126"/>
      <c r="W180" s="127"/>
      <c r="X180" s="92">
        <v>0.03</v>
      </c>
      <c r="Y180" s="93"/>
      <c r="Z180" s="94" t="str">
        <f t="shared" si="7"/>
        <v/>
      </c>
      <c r="AA180" s="10"/>
      <c r="AB180" s="10"/>
    </row>
    <row r="181" spans="1:28" ht="15.75" hidden="1" customHeight="1" x14ac:dyDescent="0.2">
      <c r="A181" s="4"/>
      <c r="B181" s="132"/>
      <c r="C181" s="133"/>
      <c r="D181" s="133"/>
      <c r="E181" s="100"/>
      <c r="F181" s="1"/>
      <c r="G181" s="1"/>
      <c r="H181" s="1"/>
      <c r="I181" s="132"/>
      <c r="J181" s="133"/>
      <c r="K181" s="133"/>
      <c r="L181" s="133"/>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2"/>
      <c r="C182" s="133"/>
      <c r="D182" s="133"/>
      <c r="E182" s="100"/>
      <c r="F182" s="1"/>
      <c r="G182" s="1"/>
      <c r="H182" s="1"/>
      <c r="I182" s="132"/>
      <c r="J182" s="133"/>
      <c r="K182" s="133"/>
      <c r="L182" s="133"/>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2"/>
      <c r="J183" s="133"/>
      <c r="K183" s="133"/>
      <c r="L183" s="133"/>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36382302.479999997</v>
      </c>
      <c r="F185" s="105"/>
      <c r="G185" s="1"/>
      <c r="H185" s="1"/>
      <c r="I185" s="101" t="s">
        <v>78</v>
      </c>
      <c r="J185" s="102">
        <f>+SUM(M179:M183)</f>
        <v>0</v>
      </c>
      <c r="K185" s="134" t="s">
        <v>79</v>
      </c>
      <c r="L185" s="133"/>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5" t="s">
        <v>81</v>
      </c>
      <c r="B188" s="136"/>
      <c r="C188" s="136"/>
      <c r="D188" s="136"/>
      <c r="E188" s="136"/>
      <c r="F188" s="136"/>
      <c r="G188" s="136"/>
      <c r="H188" s="136"/>
      <c r="I188" s="136"/>
      <c r="J188" s="136"/>
      <c r="K188" s="136"/>
      <c r="L188" s="136"/>
      <c r="M188" s="136"/>
      <c r="N188" s="136"/>
      <c r="O188" s="137"/>
      <c r="P188" s="10"/>
      <c r="Q188" s="10"/>
      <c r="R188" s="10"/>
      <c r="S188" s="10"/>
      <c r="T188" s="10"/>
      <c r="U188" s="10"/>
      <c r="V188" s="10"/>
      <c r="W188" s="10"/>
      <c r="X188" s="10"/>
      <c r="Y188" s="10"/>
      <c r="Z188" s="10"/>
      <c r="AA188" s="10"/>
      <c r="AB188" s="10"/>
    </row>
    <row r="189" spans="1:28" ht="15" customHeight="1" x14ac:dyDescent="0.2">
      <c r="A189" s="138" t="s">
        <v>82</v>
      </c>
      <c r="B189" s="139"/>
      <c r="C189" s="139"/>
      <c r="D189" s="139"/>
      <c r="E189" s="139"/>
      <c r="F189" s="139"/>
      <c r="G189" s="139"/>
      <c r="H189" s="139"/>
      <c r="I189" s="139"/>
      <c r="J189" s="139"/>
      <c r="K189" s="139"/>
      <c r="L189" s="139"/>
      <c r="M189" s="139"/>
      <c r="N189" s="139"/>
      <c r="O189" s="140"/>
      <c r="P189" s="1"/>
      <c r="Q189" s="1"/>
      <c r="R189" s="1"/>
      <c r="S189" s="1"/>
      <c r="T189" s="1"/>
      <c r="U189" s="1"/>
      <c r="V189" s="1"/>
      <c r="W189" s="1"/>
      <c r="X189" s="1"/>
      <c r="Y189" s="1"/>
      <c r="Z189" s="1"/>
      <c r="AA189" s="1"/>
      <c r="AB189" s="1"/>
    </row>
    <row r="190" spans="1:28" ht="15.75" customHeight="1" x14ac:dyDescent="0.2">
      <c r="A190" s="141"/>
      <c r="B190" s="142"/>
      <c r="C190" s="142"/>
      <c r="D190" s="142"/>
      <c r="E190" s="142"/>
      <c r="F190" s="142"/>
      <c r="G190" s="142"/>
      <c r="H190" s="142"/>
      <c r="I190" s="142"/>
      <c r="J190" s="142"/>
      <c r="K190" s="142"/>
      <c r="L190" s="142"/>
      <c r="M190" s="142"/>
      <c r="N190" s="142"/>
      <c r="O190" s="143"/>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4" t="s">
        <v>83</v>
      </c>
      <c r="C192" s="133"/>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2681</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5" t="s">
        <v>88</v>
      </c>
      <c r="B197" s="136"/>
      <c r="C197" s="136"/>
      <c r="D197" s="136"/>
      <c r="E197" s="136"/>
      <c r="F197" s="136"/>
      <c r="G197" s="136"/>
      <c r="H197" s="136"/>
      <c r="I197" s="136"/>
      <c r="J197" s="136"/>
      <c r="K197" s="136"/>
      <c r="L197" s="136"/>
      <c r="M197" s="136"/>
      <c r="N197" s="136"/>
      <c r="O197" s="137"/>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1" t="s">
        <v>89</v>
      </c>
      <c r="C199" s="129"/>
      <c r="D199" s="129"/>
      <c r="E199" s="129"/>
      <c r="F199" s="129"/>
      <c r="G199" s="129"/>
      <c r="H199" s="129"/>
      <c r="I199" s="129"/>
      <c r="J199" s="129"/>
      <c r="K199" s="129"/>
      <c r="L199" s="129"/>
      <c r="M199" s="129"/>
      <c r="N199" s="130"/>
      <c r="O199" s="5"/>
      <c r="P199" s="1"/>
      <c r="Q199" s="1"/>
      <c r="R199" s="1"/>
      <c r="S199" s="1"/>
      <c r="T199" s="1"/>
      <c r="U199" s="1"/>
      <c r="V199" s="1"/>
      <c r="W199" s="1"/>
      <c r="X199" s="1"/>
      <c r="Y199" s="1"/>
      <c r="Z199" s="1"/>
      <c r="AA199" s="1"/>
      <c r="AB199" s="1"/>
    </row>
    <row r="200" spans="1:28" ht="15.75" customHeight="1" x14ac:dyDescent="0.2">
      <c r="A200" s="4"/>
      <c r="B200" s="128"/>
      <c r="C200" s="129"/>
      <c r="D200" s="129"/>
      <c r="E200" s="129"/>
      <c r="F200" s="129"/>
      <c r="G200" s="129"/>
      <c r="H200" s="129"/>
      <c r="I200" s="129"/>
      <c r="J200" s="129"/>
      <c r="K200" s="129"/>
      <c r="L200" s="129"/>
      <c r="M200" s="129"/>
      <c r="N200" s="130"/>
      <c r="O200" s="5"/>
      <c r="P200" s="1"/>
      <c r="Q200" s="1"/>
      <c r="R200" s="1"/>
      <c r="S200" s="1"/>
      <c r="T200" s="1"/>
      <c r="U200" s="1"/>
      <c r="V200" s="1"/>
      <c r="W200" s="1"/>
      <c r="X200" s="1"/>
      <c r="Y200" s="1"/>
      <c r="Z200" s="1"/>
      <c r="AA200" s="1"/>
      <c r="AB200" s="1"/>
    </row>
    <row r="201" spans="1:28" ht="15.75" customHeight="1" x14ac:dyDescent="0.2">
      <c r="A201" s="4"/>
      <c r="B201" s="131" t="s">
        <v>90</v>
      </c>
      <c r="C201" s="129"/>
      <c r="D201" s="129"/>
      <c r="E201" s="129"/>
      <c r="F201" s="129"/>
      <c r="G201" s="129"/>
      <c r="H201" s="129"/>
      <c r="I201" s="129"/>
      <c r="J201" s="129"/>
      <c r="K201" s="129"/>
      <c r="L201" s="129"/>
      <c r="M201" s="129"/>
      <c r="N201" s="130"/>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2681</v>
      </c>
      <c r="D211" s="1"/>
      <c r="E211" s="1"/>
      <c r="F211" s="1"/>
      <c r="G211" s="109" t="s">
        <v>94</v>
      </c>
      <c r="H211" s="119" t="s">
        <v>2682</v>
      </c>
      <c r="I211" s="1"/>
      <c r="J211" s="109" t="s">
        <v>95</v>
      </c>
      <c r="K211" s="119" t="s">
        <v>2684</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2681</v>
      </c>
      <c r="D212" s="1"/>
      <c r="E212" s="1"/>
      <c r="F212" s="1"/>
      <c r="G212" s="109" t="s">
        <v>97</v>
      </c>
      <c r="H212" s="119" t="s">
        <v>2683</v>
      </c>
      <c r="I212" s="1"/>
      <c r="J212" s="109" t="s">
        <v>98</v>
      </c>
      <c r="K212" s="123" t="s">
        <v>2685</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'C:\Users\C N T\Desktop\[VICHADA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2020-12-29T16:26:48Z</cp:lastPrinted>
  <dcterms:created xsi:type="dcterms:W3CDTF">2020-10-14T21:57:42Z</dcterms:created>
  <dcterms:modified xsi:type="dcterms:W3CDTF">2020-12-29T16:26:56Z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