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<sst xmlns="http://schemas.openxmlformats.org/spreadsheetml/2006/main" count="3206" uniqueCount="2733">
  <si>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</si>
  <si>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</si>
  <si>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</si>
  <si>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</si>
  <si>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</si>
  <si>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</si>
  <si>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</si>
  <si>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</si>
  <si>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</si>
  <si>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</si>
  <si>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</si>
  <si>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</si>
  <si>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</si>
  <si>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</si>
  <si>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</si>
  <si>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</si>
  <si>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</si>
  <si>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</si>
  <si>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</si>
  <si>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</si>
  <si>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</si>
  <si>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</si>
  <si>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</si>
  <si>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</si>
  <si>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</si>
  <si>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</si>
  <si>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</si>
  <si>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</si>
  <si>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</si>
  <si>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</si>
  <si>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</si>
  <si>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</si>
  <si>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</si>
  <si>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</si>
  <si>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</si>
  <si>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</si>
  <si>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</si>
  <si>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</si>
  <si>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</si>
  <si>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</si>
  <si>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</si>
  <si>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</si>
  <si>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</si>
  <si>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</si>
  <si>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</si>
  <si>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</si>
  <si>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</si>
  <si>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</si>
  <si>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</si>
  <si>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</si>
  <si>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</si>
  <si>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</si>
  <si>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</si>
  <si>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</si>
  <si>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</si>
  <si>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</si>
  <si>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</si>
  <si>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</si>
  <si>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</si>
  <si>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</si>
  <si>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</si>
  <si>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</si>
  <si>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</si>
  <si>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</si>
  <si>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</si>
  <si>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</si>
  <si>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</si>
  <si>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</si>
  <si>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</si>
  <si>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</si>
  <si>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</si>
  <si>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</si>
  <si>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</si>
  <si>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</si>
  <si>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</si>
  <si>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</si>
  <si>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</si>
  <si>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</si>
  <si>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</si>
  <si>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</si>
  <si>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</si>
  <si>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</si>
  <si>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</si>
  <si>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</si>
  <si>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</si>
  <si>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</si>
  <si>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</si>
  <si>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</si>
  <si>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</si>
  <si>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</si>
  <si>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</si>
  <si>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</si>
  <si>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</si>
  <si>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</si>
  <si>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</si>
  <si>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</si>
  <si>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</si>
  <si>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</si>
  <si>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</si>
  <si>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</si>
  <si>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</si>
  <si>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</si>
  <si>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</si>
  <si>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</si>
  <si>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</si>
  <si>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</si>
  <si>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</si>
  <si>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</si>
  <si>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</si>
  <si>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</si>
  <si>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</si>
  <si>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</si>
  <si>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</si>
  <si>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</si>
  <si>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</si>
  <si>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</si>
  <si>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</si>
  <si>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</si>
  <si>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</si>
  <si>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</si>
  <si>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</si>
  <si>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</si>
  <si>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</si>
  <si>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</si>
  <si>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</si>
  <si>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</si>
  <si>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</si>
  <si>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</si>
  <si>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</si>
  <si>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</si>
  <si>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</si>
  <si>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</si>
  <si>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</si>
  <si>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</si>
  <si>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</si>
  <si>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</si>
  <si>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</si>
  <si>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</si>
  <si>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</si>
  <si>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</si>
  <si>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</si>
  <si>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</si>
  <si>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</si>
  <si>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</si>
  <si>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</si>
  <si>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</si>
  <si>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</si>
  <si>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</si>
  <si>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</si>
  <si>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</si>
  <si>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</si>
  <si>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</si>
  <si>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</si>
  <si>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</si>
  <si>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</si>
  <si>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</si>
  <si>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</si>
  <si>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</si>
  <si>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</si>
  <si>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</si>
  <si>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</si>
  <si>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</si>
  <si>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</si>
  <si>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</si>
  <si>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</si>
  <si>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</si>
  <si>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</si>
  <si>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</si>
  <si>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</si>
  <si>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</si>
  <si>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</si>
  <si>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</si>
  <si>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</si>
  <si>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</si>
  <si>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</si>
  <si>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</si>
  <si>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</si>
  <si>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</si>
  <si>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</si>
  <si>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</si>
  <si>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</si>
  <si>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</si>
  <si>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</si>
  <si>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</si>
  <si>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</si>
  <si>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</si>
  <si>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</si>
  <si>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</si>
  <si>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</si>
  <si>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</si>
  <si>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</si>
  <si>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</si>
  <si>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</si>
  <si>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</si>
  <si>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</si>
  <si>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</si>
  <si>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</si>
  <si>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</si>
  <si>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</si>
  <si>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</si>
  <si>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</si>
  <si>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</si>
  <si>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</si>
  <si>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</si>
  <si>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</si>
  <si>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</si>
  <si>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</si>
  <si>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</si>
  <si>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</si>
  <si>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</si>
  <si>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</si>
  <si>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</si>
  <si>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</si>
  <si>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</si>
  <si>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</si>
  <si>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</si>
  <si>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</si>
  <si>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</si>
  <si>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</si>
  <si>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</si>
  <si>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</si>
  <si>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</si>
  <si>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</si>
  <si>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</si>
  <si>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</si>
  <si>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</si>
  <si>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</si>
  <si>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</si>
  <si>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</si>
  <si>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</si>
  <si>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</si>
  <si>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</si>
  <si>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</si>
  <si>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</si>
  <si>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</si>
  <si>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</si>
  <si>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</si>
  <si>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</si>
  <si>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</si>
  <si>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</si>
  <si>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</si>
  <si>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</si>
  <si>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</si>
  <si>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</si>
  <si>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</si>
  <si>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</si>
  <si>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</si>
  <si>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</si>
  <si>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</si>
  <si>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</si>
  <si>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</si>
  <si>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</si>
  <si>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</si>
  <si>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</si>
  <si>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</si>
  <si>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</si>
  <si>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</si>
  <si>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</si>
  <si>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</si>
  <si>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</si>
  <si>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</si>
  <si>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</si>
  <si>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</si>
  <si>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</si>
  <si>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</si>
  <si>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</si>
  <si>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</si>
  <si>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</si>
  <si>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</si>
  <si>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</si>
  <si>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</si>
  <si>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</si>
  <si>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</si>
  <si>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</si>
  <si>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</si>
  <si>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</si>
  <si>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</si>
  <si>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</si>
  <si>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</si>
  <si>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</si>
  <si>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</si>
  <si>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</si>
  <si>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</si>
  <si>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</si>
  <si>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</si>
  <si>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</si>
  <si>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</si>
  <si>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</si>
  <si>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</si>
  <si>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</si>
  <si>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</si>
  <si>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</si>
  <si>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</si>
  <si>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</si>
  <si>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</si>
  <si>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</si>
  <si>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</si>
  <si>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</si>
  <si>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</si>
  <si>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</si>
  <si>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</si>
  <si>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</si>
  <si>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</si>
  <si>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</si>
  <si>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</si>
  <si>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</si>
  <si>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</si>
  <si>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</si>
  <si>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</si>
  <si>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</si>
  <si>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</si>
  <si>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</si>
  <si>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</si>
  <si>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</si>
  <si>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</si>
  <si>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</si>
  <si>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</si>
  <si>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</si>
  <si>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</si>
  <si>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</si>
  <si>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</si>
  <si>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</si>
  <si>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</si>
  <si>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</si>
  <si>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</si>
  <si>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</si>
  <si>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</si>
  <si>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</si>
  <si>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</si>
  <si>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</si>
  <si>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</si>
  <si>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</si>
  <si>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</si>
  <si>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</si>
  <si>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</si>
  <si>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</si>
  <si>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</si>
  <si>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</si>
  <si>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</si>
  <si>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</si>
  <si>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</si>
  <si>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</si>
  <si>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</si>
  <si>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</si>
  <si>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</si>
  <si>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</si>
  <si>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</si>
  <si>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</si>
  <si>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</si>
  <si>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</si>
  <si>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</si>
  <si>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</si>
  <si>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</si>
  <si>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</si>
  <si>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</si>
  <si>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</si>
  <si>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</si>
  <si>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</si>
  <si>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</si>
  <si>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</si>
  <si>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</si>
  <si>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</si>
  <si>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</si>
  <si>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</si>
  <si>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</si>
  <si>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</si>
  <si>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</si>
  <si>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</si>
  <si>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</si>
  <si>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</si>
  <si>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</si>
  <si>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</si>
  <si>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</si>
  <si>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</si>
  <si>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</si>
  <si>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</si>
  <si>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</si>
  <si>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</si>
  <si>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</si>
  <si>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</si>
  <si>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</si>
  <si>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</si>
  <si>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</si>
  <si>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</si>
  <si>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</si>
  <si>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</si>
  <si>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</si>
  <si>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</si>
  <si>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</si>
  <si>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</si>
  <si>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</si>
  <si>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</si>
  <si>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</si>
  <si>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</si>
  <si>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</si>
  <si>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</si>
  <si>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</si>
  <si>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</si>
  <si>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</si>
  <si>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</si>
  <si>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</si>
  <si>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</si>
  <si>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</si>
  <si>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</si>
  <si>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</si>
  <si>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</si>
  <si>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</si>
  <si>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</si>
  <si>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</si>
  <si>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</si>
  <si>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</si>
  <si>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</si>
  <si>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</si>
  <si>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</si>
  <si>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</si>
  <si>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</si>
  <si>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</si>
  <si>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</si>
  <si>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</si>
  <si>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</si>
  <si>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</si>
  <si>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</si>
  <si>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</si>
  <si>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</si>
  <si>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</si>
  <si>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</si>
  <si>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</si>
  <si>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</si>
  <si>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</si>
  <si>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</si>
  <si>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</si>
  <si>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</si>
  <si>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</si>
  <si>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</si>
  <si>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</si>
  <si>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</si>
  <si>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</si>
  <si>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</si>
  <si>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</si>
  <si>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</si>
  <si>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</si>
  <si>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</si>
  <si>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</si>
  <si>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</si>
  <si>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</si>
  <si>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</si>
  <si>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</si>
  <si>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</si>
  <si>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</si>
  <si>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</si>
  <si>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</si>
  <si>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</si>
  <si>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</si>
  <si>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</si>
  <si>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</si>
  <si>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</si>
  <si>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</si>
  <si>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</si>
  <si>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</si>
  <si>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</si>
  <si>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</si>
  <si>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</si>
  <si>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</si>
  <si>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</si>
  <si>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</si>
  <si>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</si>
  <si>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</si>
  <si>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</si>
  <si>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</si>
  <si>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</si>
  <si>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</si>
  <si>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</si>
  <si>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</si>
  <si>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</si>
  <si>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</si>
  <si>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</si>
  <si>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</si>
  <si>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</si>
  <si>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</si>
  <si>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</si>
  <si>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</si>
  <si>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</si>
  <si>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</si>
  <si>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</si>
  <si>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</si>
  <si>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</si>
  <si>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</si>
  <si>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</si>
  <si>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</si>
  <si>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</si>
  <si>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</si>
  <si>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</si>
  <si>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</si>
  <si>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</si>
  <si>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</si>
  <si>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</si>
  <si>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</si>
  <si>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</si>
  <si>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</si>
  <si>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</si>
  <si>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</si>
  <si>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</si>
  <si>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</si>
  <si>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</si>
  <si>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</si>
  <si>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</si>
  <si>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</si>
  <si>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</si>
  <si>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</si>
  <si>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</si>
  <si>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</si>
  <si>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</si>
  <si>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</si>
  <si>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</si>
  <si>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</si>
  <si>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</si>
  <si>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</si>
  <si>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</si>
  <si>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</si>
  <si>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</si>
  <si>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</si>
  <si>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</si>
  <si>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</si>
  <si>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</si>
  <si>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</si>
  <si>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</si>
  <si>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</si>
  <si>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</si>
  <si>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</si>
  <si>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</si>
  <si>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</si>
  <si>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</si>
  <si>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</si>
  <si>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</si>
  <si>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</si>
  <si>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</si>
  <si>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</si>
  <si>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</si>
  <si>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</si>
  <si>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</si>
  <si>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</si>
  <si>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</si>
  <si>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</si>
  <si>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</si>
  <si>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</si>
  <si>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</si>
  <si>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</si>
  <si>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</si>
  <si>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</si>
  <si>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</si>
  <si>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</si>
  <si>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</si>
  <si>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</si>
  <si>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</si>
  <si>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</si>
  <si>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</si>
  <si>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</si>
  <si>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</si>
  <si>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</si>
  <si>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</si>
  <si>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</si>
  <si>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</si>
  <si>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</si>
  <si>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</si>
  <si>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</si>
  <si>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</si>
  <si>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</si>
  <si>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</si>
  <si>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</si>
  <si>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</si>
  <si>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</si>
  <si>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</si>
  <si>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</si>
  <si>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</si>
  <si>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</si>
  <si>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</si>
  <si>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</si>
  <si>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</si>
  <si>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</si>
  <si>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</si>
  <si>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</si>
  <si>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</si>
  <si>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</si>
  <si>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</si>
  <si>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</si>
  <si>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</si>
  <si>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</si>
  <si>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</si>
  <si>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</si>
  <si>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</si>
  <si>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</si>
  <si>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</si>
  <si>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</si>
  <si>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</si>
  <si>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</si>
  <si>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</si>
  <si>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</si>
  <si>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</si>
  <si>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</si>
  <si>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</si>
  <si>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</si>
  <si>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</si>
  <si>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</si>
  <si>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</si>
  <si>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</si>
  <si>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</si>
  <si>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</si>
  <si>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</si>
  <si>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</si>
  <si>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</si>
  <si>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</si>
  <si>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</si>
  <si>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</si>
  <si>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</si>
  <si>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</si>
  <si>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</si>
  <si>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</si>
  <si>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</si>
  <si>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</si>
  <si>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</si>
  <si>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</si>
  <si>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</si>
  <si>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</si>
  <si>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</si>
  <si>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</si>
  <si>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</si>
  <si>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</si>
  <si>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</si>
  <si>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</si>
  <si>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</si>
  <si>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</si>
  <si>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</si>
  <si>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</si>
  <si>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</si>
  <si>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</si>
  <si>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</si>
  <si>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</si>
  <si>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</si>
  <si>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</si>
  <si>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</si>
  <si>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</si>
  <si>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</si>
  <si>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</si>
  <si>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</si>
  <si>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</si>
  <si>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</si>
  <si>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</si>
  <si>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</si>
  <si>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</si>
  <si>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</si>
  <si>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</si>
  <si>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</si>
  <si>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</si>
  <si>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</si>
  <si>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</si>
  <si>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</si>
  <si>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</si>
  <si>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</si>
  <si>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</si>
  <si>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</si>
  <si>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</si>
  <si>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</si>
  <si>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</si>
  <si>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</si>
  <si>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</si>
  <si>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</si>
  <si>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</si>
  <si>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</si>
  <si>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</si>
  <si>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</si>
  <si>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</si>
  <si>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</si>
  <si>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</si>
  <si>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</si>
  <si>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</si>
  <si>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</si>
  <si>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</si>
  <si>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</si>
  <si>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</si>
  <si>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</si>
  <si>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</si>
  <si>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</si>
  <si>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</si>
  <si>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</si>
  <si>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</si>
  <si>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</si>
  <si>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</si>
  <si>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</si>
  <si>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</si>
  <si>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</si>
  <si>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</si>
  <si>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</si>
  <si>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</si>
  <si>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</si>
  <si>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</si>
  <si>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</si>
  <si>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</si>
  <si>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</si>
  <si>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</si>
  <si>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</si>
  <si>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</si>
  <si>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</si>
  <si>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</si>
  <si>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</si>
  <si>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</si>
  <si>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</si>
  <si>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</si>
  <si>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</si>
  <si>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</si>
  <si>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</si>
  <si>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</si>
  <si>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</si>
  <si>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</si>
  <si>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</si>
  <si>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</si>
  <si>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</si>
  <si>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</si>
  <si>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</si>
  <si>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</si>
  <si>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</si>
  <si>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</si>
  <si>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</si>
  <si>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</si>
  <si>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</si>
  <si>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</si>
  <si>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</si>
  <si>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</si>
  <si>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</si>
  <si>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</si>
  <si>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</si>
  <si>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</si>
  <si>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</si>
  <si>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</si>
  <si>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</si>
  <si>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</si>
  <si>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</si>
  <si>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</si>
  <si>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</si>
  <si>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</si>
  <si>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</si>
  <si>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</si>
  <si>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</si>
  <si>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</si>
  <si>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</si>
  <si>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</si>
  <si>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</si>
  <si>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</si>
  <si>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</si>
  <si>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</si>
  <si>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</si>
  <si>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</si>
  <si>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</si>
  <si>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</si>
  <si>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</si>
  <si>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</si>
  <si>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</si>
  <si>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</si>
  <si>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</si>
  <si>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</si>
  <si>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</si>
  <si>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</si>
  <si>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</si>
  <si>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</si>
  <si>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</si>
  <si>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</si>
  <si>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</si>
  <si>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</si>
  <si>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</si>
  <si>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</si>
  <si>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</si>
  <si>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</si>
  <si>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</si>
  <si>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</si>
  <si>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</si>
  <si>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</si>
  <si>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</si>
  <si>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</si>
  <si>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</si>
  <si>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</si>
  <si>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</si>
  <si>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</si>
  <si>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</si>
  <si>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</si>
  <si>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</si>
  <si>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</si>
  <si>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</si>
  <si>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</si>
  <si>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</si>
  <si>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</si>
  <si>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</si>
  <si>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</si>
  <si>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</si>
  <si>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</si>
  <si>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</si>
  <si>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</si>
  <si>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</si>
  <si>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</si>
  <si>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</si>
  <si>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</si>
  <si>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</si>
  <si>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</si>
  <si>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</si>
  <si>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</si>
  <si>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</si>
  <si>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</si>
  <si>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</si>
  <si>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</si>
  <si>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</si>
  <si>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</si>
  <si>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</si>
  <si>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</si>
  <si>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</si>
  <si>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</si>
  <si>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</si>
  <si>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</si>
  <si>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</si>
  <si>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</si>
  <si>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</si>
  <si>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</si>
  <si>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</si>
  <si>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</si>
  <si>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</si>
  <si>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</si>
  <si>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</si>
  <si>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</si>
  <si>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</si>
  <si>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</si>
  <si>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</si>
  <si>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</si>
  <si>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</si>
  <si>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</si>
  <si>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</si>
  <si>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</si>
  <si>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</si>
  <si>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</si>
  <si>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</si>
  <si>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</si>
  <si>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</si>
  <si>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</si>
  <si>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</si>
  <si>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</si>
  <si>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</si>
  <si>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</si>
  <si>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</si>
  <si>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</si>
  <si>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</si>
  <si>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</si>
  <si>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</si>
  <si>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</si>
  <si>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</si>
  <si>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</si>
  <si>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</si>
  <si>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</si>
  <si>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</si>
  <si>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</si>
  <si>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</si>
  <si>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</si>
  <si>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</si>
  <si>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</si>
  <si>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</si>
  <si>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</si>
  <si>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</si>
  <si>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</si>
  <si>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</si>
  <si>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</si>
  <si>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</si>
  <si>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</si>
  <si>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</si>
  <si>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</si>
  <si>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</si>
  <si>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</si>
  <si>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</si>
  <si>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</si>
  <si>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</si>
  <si>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</si>
  <si>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</si>
  <si>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</si>
  <si>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</si>
  <si>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</si>
  <si>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</si>
  <si>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</si>
  <si>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</si>
  <si>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</si>
  <si>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</si>
  <si>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</si>
  <si>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</si>
  <si>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</si>
  <si>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</si>
  <si>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</si>
  <si>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</si>
  <si>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</si>
  <si>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</si>
  <si>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</si>
  <si>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</si>
  <si>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</si>
  <si>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</si>
  <si>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</si>
  <si>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</si>
  <si>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</si>
  <si>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</si>
  <si>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</si>
  <si>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</si>
  <si>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</si>
  <si>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</si>
  <si>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</si>
  <si>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</si>
  <si>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</si>
  <si>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</si>
  <si>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</si>
  <si>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</si>
  <si>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</si>
  <si>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</si>
  <si>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</si>
  <si>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</si>
  <si>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</si>
  <si>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</si>
  <si>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</si>
  <si>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</si>
  <si>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</si>
  <si>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</si>
  <si>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</si>
  <si>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</si>
  <si>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</si>
  <si>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</si>
  <si>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</si>
  <si>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</si>
  <si>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</si>
  <si>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</si>
  <si>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</si>
  <si>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</si>
  <si>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</si>
  <si>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</si>
  <si>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</si>
  <si>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</si>
  <si>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</si>
  <si>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</si>
  <si>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</si>
  <si>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</si>
  <si>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</si>
  <si>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</si>
  <si>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</si>
  <si>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</si>
  <si>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</si>
  <si>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</si>
  <si>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</si>
  <si>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</si>
  <si>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</si>
  <si>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</si>
  <si>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</si>
  <si>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</si>
  <si>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</si>
  <si>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</si>
  <si>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</si>
  <si>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</si>
  <si>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</si>
  <si>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</si>
  <si>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</si>
  <si>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</si>
  <si>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</si>
  <si>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</si>
  <si>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</si>
  <si>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</si>
  <si>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</si>
  <si>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</si>
  <si>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</si>
  <si>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</si>
  <si>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</si>
  <si>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</si>
  <si>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</si>
  <si>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</si>
  <si>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</si>
  <si>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</si>
  <si>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</si>
  <si>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</si>
  <si>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</si>
  <si>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</si>
  <si>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</si>
  <si>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</si>
  <si>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</si>
  <si>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</si>
  <si>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</si>
  <si>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</si>
  <si>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</si>
  <si>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</si>
  <si>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</si>
  <si>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</si>
  <si>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</si>
  <si>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</si>
  <si>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</si>
  <si>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</si>
  <si>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</si>
  <si>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</si>
  <si>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</si>
  <si>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</si>
  <si>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</si>
  <si>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</si>
  <si>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</si>
  <si>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</si>
  <si>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</si>
  <si>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</si>
  <si>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</si>
  <si>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</si>
  <si>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</si>
  <si>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</si>
  <si>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</si>
  <si>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</si>
  <si>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</si>
  <si>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</si>
  <si>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</si>
  <si>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</si>
  <si>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</si>
  <si>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</si>
  <si>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</si>
  <si>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</si>
  <si>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</si>
  <si>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</si>
  <si>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</si>
  <si>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</si>
  <si>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</si>
  <si>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</si>
  <si>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</si>
  <si>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</si>
  <si>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</si>
  <si>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</si>
  <si>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</si>
  <si>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</si>
  <si>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</si>
  <si>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</si>
  <si>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</si>
  <si>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</si>
  <si>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</si>
  <si>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</si>
  <si>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</si>
  <si>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</si>
  <si>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</si>
  <si>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</si>
  <si>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</si>
  <si>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</si>
  <si>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</si>
  <si>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</si>
  <si>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</si>
  <si>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</si>
  <si>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</si>
  <si>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</si>
  <si>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</si>
  <si>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</si>
  <si>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</si>
  <si>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</si>
  <si>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</si>
  <si>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</si>
  <si>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</si>
  <si>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</si>
  <si>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</si>
  <si>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</si>
  <si>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</si>
  <si>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</si>
  <si>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</si>
  <si>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</si>
  <si>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</si>
  <si>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</si>
  <si>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</si>
  <si>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</si>
  <si>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</si>
  <si>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</si>
  <si>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</si>
  <si>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</si>
  <si>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</si>
  <si>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</si>
  <si>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</si>
  <si>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</si>
  <si>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</si>
  <si>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</si>
  <si>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</si>
  <si>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</si>
  <si>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</si>
  <si>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</si>
  <si>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</si>
  <si>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</si>
  <si>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</si>
  <si>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</si>
  <si>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</si>
  <si>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</si>
  <si>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</si>
  <si>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</si>
  <si>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</si>
  <si>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</si>
  <si>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</si>
  <si>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</si>
  <si>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</si>
  <si>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</si>
  <si>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</si>
  <si>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</si>
  <si>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</si>
  <si>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</si>
  <si>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</si>
  <si>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</si>
  <si>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</si>
  <si>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</si>
  <si>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</si>
  <si>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</si>
  <si>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</si>
  <si>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</si>
  <si>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</si>
  <si>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</si>
  <si>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</si>
  <si>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</si>
  <si>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</si>
  <si>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</si>
  <si>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</si>
  <si>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</si>
  <si>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</si>
  <si>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</si>
  <si>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</si>
  <si>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</si>
  <si>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</si>
  <si>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</si>
  <si>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</si>
  <si>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</si>
  <si>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</si>
  <si>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</si>
  <si>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</si>
  <si>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</si>
  <si>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</si>
  <si>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</si>
  <si>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</si>
  <si>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</si>
  <si>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</si>
  <si>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</si>
  <si>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</si>
  <si>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</si>
  <si>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</si>
  <si>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</si>
  <si>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</si>
  <si>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</si>
  <si>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</si>
  <si>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</si>
  <si>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</si>
  <si>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</si>
  <si>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</si>
  <si>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</si>
  <si>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</si>
  <si>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</si>
  <si>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</si>
  <si>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</si>
  <si>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</si>
  <si>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</si>
  <si>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</si>
  <si>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</si>
  <si>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</si>
  <si>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</si>
  <si>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</si>
  <si>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</si>
  <si>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</si>
  <si>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</si>
  <si>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</si>
  <si>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</si>
  <si>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</si>
  <si>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</si>
  <si>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</si>
  <si>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</si>
  <si>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</si>
  <si>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</si>
  <si>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</si>
  <si>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</si>
  <si>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</si>
  <si>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</si>
  <si>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</si>
  <si>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</si>
  <si>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</si>
  <si>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</si>
  <si>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</si>
  <si>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</si>
  <si>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</si>
  <si>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</si>
  <si>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</si>
  <si>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</si>
  <si>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</si>
  <si>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</si>
  <si>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</si>
  <si>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</si>
  <si>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</si>
  <si>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</si>
  <si>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</si>
  <si>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</si>
  <si>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</si>
  <si>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</si>
  <si>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</si>
  <si>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</si>
  <si>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</si>
  <si>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</si>
  <si>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</si>
  <si>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</si>
  <si>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</si>
  <si>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</si>
  <si>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</si>
  <si>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</si>
  <si>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</si>
  <si>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</si>
  <si>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</si>
  <si>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</si>
  <si>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</si>
  <si>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</si>
  <si>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</si>
  <si>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</si>
  <si>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</si>
  <si>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</si>
  <si>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</si>
  <si>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</si>
  <si>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</si>
  <si>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</si>
  <si>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</si>
  <si>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</si>
  <si>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</si>
  <si>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</si>
  <si>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</si>
  <si>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</si>
  <si>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</si>
  <si>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</si>
  <si>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</si>
  <si>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</si>
  <si>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</si>
  <si>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</si>
  <si>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</si>
  <si>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</si>
  <si>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</si>
  <si>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</si>
  <si>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</si>
  <si>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</si>
  <si>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</si>
  <si>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</si>
  <si>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</si>
  <si>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</si>
  <si>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</si>
  <si>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</si>
  <si>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</si>
  <si>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</si>
  <si>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</si>
  <si>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</si>
  <si>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</si>
  <si>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</si>
  <si>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</si>
  <si>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</si>
  <si>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</si>
  <si>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</si>
  <si>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</si>
  <si>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</si>
  <si>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</si>
  <si>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</si>
  <si>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</si>
  <si>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</si>
  <si>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</si>
  <si>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</si>
  <si>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</si>
  <si>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</si>
  <si>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</si>
  <si>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</si>
  <si>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</si>
  <si>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</si>
  <si>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</si>
  <si>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</si>
  <si>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</si>
  <si>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</si>
  <si>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</si>
  <si>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</si>
  <si>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</si>
  <si>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</si>
  <si>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</si>
  <si>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</si>
  <si>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</si>
  <si>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</si>
  <si>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</si>
  <si>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</si>
  <si>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</si>
  <si>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</si>
  <si>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</si>
  <si>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</si>
  <si>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</si>
  <si>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</si>
  <si>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</si>
  <si>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</si>
  <si>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</si>
  <si>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</si>
  <si>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</si>
  <si>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</si>
  <si>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</si>
  <si>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</si>
  <si>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</si>
  <si>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</si>
  <si>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</si>
  <si>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</si>
  <si>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</si>
  <si>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</si>
  <si>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</si>
  <si>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</si>
  <si>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</si>
  <si>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</si>
  <si>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</si>
  <si>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</si>
  <si>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</si>
  <si>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</si>
  <si>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</si>
  <si>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</si>
  <si>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</si>
  <si>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</si>
  <si>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</si>
  <si>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</si>
  <si>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</si>
  <si>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</si>
  <si>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</si>
  <si>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</si>
  <si>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</si>
  <si>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</si>
  <si>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</si>
  <si>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</si>
  <si>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</si>
  <si>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</si>
  <si>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</si>
  <si>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</si>
  <si>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</si>
  <si>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</si>
  <si>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</si>
  <si>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</si>
  <si>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</si>
  <si>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</si>
  <si>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</si>
  <si>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</si>
  <si>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</si>
  <si>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</si>
  <si>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</si>
  <si>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</si>
  <si>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</si>
  <si>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</si>
  <si>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</si>
  <si>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</si>
  <si>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</si>
  <si>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</si>
  <si>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</si>
  <si>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</si>
  <si>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</si>
  <si>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</si>
  <si>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</si>
  <si>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</si>
  <si>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</si>
  <si>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</si>
  <si>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</si>
  <si>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</si>
  <si>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</si>
  <si>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</si>
  <si>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</si>
  <si>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</si>
  <si>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</si>
  <si>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</si>
  <si>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</si>
  <si>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</si>
  <si>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</si>
  <si>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</si>
  <si>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</si>
  <si>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</si>
  <si>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</si>
  <si>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</si>
  <si>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</si>
  <si>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</si>
  <si>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</si>
  <si>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</si>
  <si>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</si>
  <si>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</si>
  <si>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</si>
  <si>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</si>
  <si>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</si>
  <si>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</si>
  <si>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</si>
  <si>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</si>
  <si>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</si>
  <si>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</si>
  <si>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</si>
  <si>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</si>
  <si>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</si>
  <si>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</si>
  <si>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</si>
  <si>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</si>
  <si>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</si>
  <si>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</si>
  <si>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</si>
  <si>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</si>
  <si>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</si>
  <si>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</si>
  <si>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</si>
  <si>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</si>
  <si>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</si>
  <si>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</si>
  <si>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</si>
  <si>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</si>
  <si>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</si>
  <si>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</si>
  <si>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</si>
  <si>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</si>
  <si>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</si>
  <si>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</si>
  <si>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</si>
  <si>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</si>
  <si>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</si>
  <si>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</si>
  <si>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</si>
  <si>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</si>
  <si>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</si>
  <si>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</si>
  <si>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</si>
  <si>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</si>
  <si>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</si>
  <si>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</si>
  <si>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</si>
  <si>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</si>
  <si>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</si>
  <si>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</si>
  <si>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</si>
  <si>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</si>
  <si>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</si>
  <si>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</si>
  <si>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</si>
  <si>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</si>
  <si>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</si>
  <si>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</si>
  <si>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</si>
  <si>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</si>
  <si>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</si>
  <si>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</si>
  <si>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</si>
  <si>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</si>
  <si>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</si>
  <si>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</si>
  <si>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</si>
  <si>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</si>
  <si>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</si>
  <si>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</si>
  <si>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</si>
  <si>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</si>
  <si>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</si>
  <si>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</si>
  <si>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</si>
  <si>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</si>
  <si>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</si>
  <si>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</si>
  <si>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</si>
  <si>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</si>
  <si>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</si>
  <si>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</si>
  <si>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</si>
  <si>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</si>
  <si>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</si>
  <si>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</si>
  <si>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</si>
  <si>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</si>
  <si>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</si>
  <si>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</si>
  <si>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</si>
  <si>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</si>
  <si>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</si>
  <si>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</si>
  <si>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</si>
  <si>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</si>
  <si>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</si>
  <si>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</si>
  <si>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</si>
  <si>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</si>
  <si>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</si>
  <si>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</si>
  <si>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</si>
  <si>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</si>
  <si>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</si>
  <si>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</si>
  <si>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</si>
  <si>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</si>
  <si>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</si>
  <si>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</si>
  <si>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</si>
  <si>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</si>
  <si>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</si>
  <si>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</si>
  <si>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</si>
  <si>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</si>
  <si>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</si>
  <si>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</si>
  <si>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</si>
  <si>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</si>
  <si>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</si>
  <si>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</si>
  <si>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</si>
  <si>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</si>
  <si>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</si>
  <si>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</si>
  <si>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</si>
  <si>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</si>
  <si>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</si>
  <si>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</si>
  <si>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</si>
  <si>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</si>
  <si>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</si>
  <si>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</si>
  <si>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</si>
  <si>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</si>
  <si>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</si>
  <si>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</si>
  <si>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</si>
  <si>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</si>
  <si>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</si>
  <si>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</si>
  <si>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</si>
  <si>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</si>
  <si>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</si>
  <si>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</si>
  <si>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</si>
  <si>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</si>
  <si>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</si>
  <si>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</si>
  <si>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</si>
  <si>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</si>
  <si>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</si>
  <si>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</si>
  <si>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</si>
  <si>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</si>
  <si>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</si>
  <si>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</si>
  <si>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</si>
  <si>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</si>
  <si>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</si>
  <si>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</si>
  <si>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</si>
  <si>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</si>
  <si>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</si>
  <si>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</si>
  <si>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</si>
  <si>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</si>
  <si>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</si>
  <si>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</si>
  <si>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</si>
  <si>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</si>
  <si>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</si>
  <si>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</si>
  <si>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</si>
  <si>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</si>
  <si>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</si>
  <si>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</si>
  <si>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</si>
  <si>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</si>
  <si>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</si>
  <si>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</si>
  <si>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</si>
  <si>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</si>
  <si>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</si>
  <si>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</si>
  <si>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</si>
  <si>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</si>
  <si>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</si>
  <si>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</si>
  <si>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</si>
  <si>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</si>
  <si>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</si>
  <si>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</si>
  <si>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</si>
  <si>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</si>
  <si>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</si>
  <si>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</si>
  <si>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</si>
  <si>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</si>
  <si>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</si>
  <si>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</si>
  <si>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</si>
  <si>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</si>
  <si>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</si>
  <si>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</si>
  <si>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</si>
  <si>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</si>
  <si>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</si>
  <si>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</si>
  <si>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</si>
  <si>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</si>
  <si>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</si>
  <si>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</si>
  <si>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</si>
  <si>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</si>
  <si>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</si>
  <si>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</si>
  <si>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</si>
  <si>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</si>
  <si>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</si>
  <si>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</si>
  <si>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</si>
  <si>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</si>
  <si>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</si>
  <si>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</si>
  <si>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</si>
  <si>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</si>
  <si>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</si>
  <si>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</si>
  <si>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</si>
  <si>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</si>
  <si>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</si>
  <si>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</si>
  <si>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</si>
  <si>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</si>
  <si>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</si>
  <si>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</si>
  <si>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</si>
  <si>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</si>
  <si>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</si>
  <si>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</si>
  <si>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</si>
  <si>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</si>
  <si>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</si>
  <si>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</si>
  <si>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</si>
  <si>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</si>
  <si>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</si>
  <si>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</si>
  <si>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</si>
  <si>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</si>
  <si>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</si>
  <si>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</si>
  <si>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</si>
  <si>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</si>
  <si>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</si>
  <si>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</si>
  <si>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</si>
  <si>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</si>
  <si>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</si>
  <si>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</si>
  <si>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</si>
  <si>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</si>
  <si>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</si>
  <si>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</si>
  <si>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</si>
  <si>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</si>
  <si>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</si>
  <si>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</si>
  <si>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</si>
  <si>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</si>
  <si>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</si>
  <si>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</si>
  <si>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</si>
  <si>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</si>
  <si>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</si>
  <si>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</si>
  <si>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</si>
  <si>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</si>
  <si>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</si>
  <si>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</si>
  <si>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</si>
  <si>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</si>
  <si>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</si>
  <si>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</si>
  <si>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</si>
  <si>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</si>
  <si>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</si>
  <si>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</si>
  <si>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</si>
  <si>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</si>
  <si>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</si>
  <si>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</si>
  <si>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</si>
  <si>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</si>
  <si>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</si>
  <si>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</si>
  <si>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</si>
  <si>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</si>
  <si>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</si>
  <si>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</si>
  <si>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</si>
  <si>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</si>
  <si>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</si>
  <si>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</si>
  <si>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</si>
  <si>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</si>
  <si>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</si>
  <si>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</si>
  <si>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</si>
  <si>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</si>
  <si>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</si>
  <si>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</si>
  <si>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</si>
  <si>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</si>
  <si>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</si>
  <si>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</si>
  <si>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</si>
  <si>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</si>
  <si>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</si>
  <si>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</si>
  <si>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</si>
  <si>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</si>
  <si>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</si>
  <si>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</si>
  <si>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</si>
  <si>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</si>
  <si>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</si>
  <si>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</si>
  <si>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</si>
  <si>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</si>
  <si>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</si>
  <si>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</si>
  <si>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</si>
  <si>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</si>
  <si>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</si>
  <si>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</si>
  <si>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</si>
  <si>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</si>
  <si>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</si>
  <si>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</si>
  <si>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</si>
  <si>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</si>
  <si>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</si>
  <si>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</si>
  <si>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</si>
  <si>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</si>
  <si>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</si>
  <si>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</si>
  <si>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</si>
  <si>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</si>
  <si>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</si>
  <si>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</si>
  <si>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</si>
  <si>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</si>
  <si>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</si>
  <si>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</si>
  <si>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</si>
  <si>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</si>
  <si>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</si>
  <si>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</si>
  <si>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</si>
  <si>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</si>
  <si>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</si>
  <si>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</si>
  <si>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</si>
  <si>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</si>
  <si>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</si>
  <si>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</si>
  <si>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</si>
  <si>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</si>
  <si>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</si>
  <si>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</si>
  <si>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</si>
  <si>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</si>
  <si>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</si>
  <si>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</si>
  <si>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</si>
  <si>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</si>
  <si>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</si>
  <si>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</si>
  <si>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</si>
  <si>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</si>
  <si>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</si>
  <si>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</si>
  <si>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</si>
  <si>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</si>
  <si>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</si>
  <si>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</si>
  <si>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</si>
  <si>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</si>
  <si>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</si>
  <si>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</si>
  <si>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</si>
  <si>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</si>
  <si>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</si>
  <si>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</si>
  <si>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</si>
  <si>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</si>
  <si>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</si>
  <si>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</si>
  <si>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</si>
  <si>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</si>
  <si>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</si>
  <si>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</si>
  <si>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</si>
  <si>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</si>
  <si>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</si>
  <si>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</si>
  <si>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</si>
  <si>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</si>
  <si>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</si>
  <si>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</si>
  <si>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</si>
  <si>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</si>
  <si>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</si>
  <si>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</si>
  <si>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</si>
  <si>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</si>
  <si>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</si>
  <si>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</si>
  <si>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</si>
  <si>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</si>
  <si>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</si>
  <si>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</si>
  <si>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</si>
  <si>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</si>
  <si>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</si>
  <si>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</si>
  <si>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</si>
  <si>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</si>
  <si>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</si>
  <si>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</si>
  <si>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</si>
  <si>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</si>
  <si>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</si>
  <si>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</si>
  <si>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</si>
  <si>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</si>
  <si>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</si>
  <si>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</si>
  <si>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</si>
  <si>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</si>
  <si>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</si>
  <si>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</si>
  <si>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</si>
  <si>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</si>
  <si>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</si>
  <si>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</si>
  <si>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</si>
  <si>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</si>
  <si>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</si>
  <si>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</si>
  <si>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</si>
  <si>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</si>
  <si>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</si>
  <si>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</si>
  <si>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</si>
  <si>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</si>
  <si>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</si>
  <si>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</si>
  <si>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</si>
  <si>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</si>
  <si>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</si>
  <si>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</si>
  <si>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</si>
  <si>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</si>
  <si>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</si>
  <si>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</si>
  <si>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</si>
  <si>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</si>
  <si>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</si>
  <si>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</si>
  <si>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</si>
  <si>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</si>
  <si>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</si>
  <si>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</si>
  <si>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</si>
  <si>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</si>
  <si>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</si>
  <si>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</si>
  <si>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</si>
  <si>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</si>
  <si>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</si>
  <si>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</si>
  <si>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</si>
  <si>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</si>
  <si>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</si>
  <si>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</si>
  <si>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</si>
  <si>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</si>
  <si>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</si>
  <si>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</si>
  <si>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</si>
  <si>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</si>
  <si>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</si>
  <si>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</si>
  <si>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</si>
  <si>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</si>
  <si>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</si>
  <si>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</si>
  <si>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</si>
  <si>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</si>
  <si>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</si>
  <si>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</si>
  <si>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</si>
  <si>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</si>
  <si>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</si>
  <si>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</si>
  <si>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</si>
  <si>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</si>
  <si>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</si>
  <si>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</si>
  <si>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</si>
  <si>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</si>
  <si>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</si>
  <si>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</si>
  <si>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</si>
  <si>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</si>
  <si>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</si>
  <si>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</si>
  <si>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</si>
  <si>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</si>
  <si>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</si>
  <si>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</si>
  <si>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</si>
  <si>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</si>
  <si>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</si>
  <si>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</si>
  <si>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</si>
  <si>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</si>
  <si>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</si>
  <si>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</si>
  <si>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</si>
  <si>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</si>
  <si>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</si>
  <si>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</si>
  <si>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</si>
  <si>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</si>
  <si>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</si>
  <si>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</si>
  <si>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</si>
  <si>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</si>
  <si>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</si>
  <si>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</si>
  <si>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</si>
  <si>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</si>
  <si>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</si>
  <si>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</si>
  <si>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</si>
  <si>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</si>
  <si>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</si>
  <si>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</si>
  <si>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</si>
  <si>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</si>
  <si>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</si>
  <si>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</si>
  <si>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</si>
  <si>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</si>
  <si>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</si>
  <si>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</si>
  <si>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</si>
  <si>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</si>
  <si>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</si>
  <si>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</si>
  <si>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</si>
  <si>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</si>
  <si>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</si>
  <si>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</si>
  <si>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</si>
  <si>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</si>
  <si>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</si>
  <si>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</si>
  <si>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</si>
  <si>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</si>
  <si>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</si>
  <si>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</si>
  <si>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</si>
  <si>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</si>
  <si>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</si>
  <si>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</si>
  <si>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</si>
  <si>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</si>
  <si>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</si>
  <si>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</si>
  <si>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</si>
  <si>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</si>
  <si>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</si>
  <si>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</si>
  <si>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</si>
  <si>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</si>
  <si>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</si>
  <si>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</si>
  <si>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</si>
  <si>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</si>
  <si>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</si>
  <si>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</si>
  <si>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</si>
  <si>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</si>
  <si>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</si>
  <si>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</si>
  <si>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</si>
  <si>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</si>
  <si>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</si>
  <si>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</si>
  <si>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</si>
  <si>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</si>
  <si>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</si>
  <si>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</si>
  <si>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</si>
  <si>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</si>
  <si>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</si>
  <si>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</si>
  <si>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</si>
  <si>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</si>
  <si>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</si>
  <si>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</si>
  <si>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</si>
  <si>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</si>
  <si>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</si>
  <si>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</si>
  <si>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</si>
  <si>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</si>
  <si>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</si>
  <si>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</si>
  <si>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</si>
  <si>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</si>
  <si>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</si>
  <si>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</si>
  <si>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</si>
  <si>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</si>
  <si>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</si>
  <si>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</si>
  <si>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</si>
  <si>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</si>
  <si>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</si>
  <si>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</si>
  <si>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</si>
  <si>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</si>
  <si>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</si>
  <si>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</si>
  <si>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</si>
  <si>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</si>
  <si>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</si>
  <si>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</si>
  <si>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</si>
  <si>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</si>
  <si>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</si>
  <si>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</si>
  <si>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</si>
  <si>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</si>
  <si>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</si>
  <si>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</si>
  <si>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</si>
  <si>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</si>
  <si>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</si>
  <si>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</si>
  <si>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</si>
  <si>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</si>
  <si>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</si>
  <si>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</si>
  <si>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</si>
  <si>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</si>
  <si>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</si>
  <si>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</si>
  <si>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</si>
  <si>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</si>
  <si>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</si>
  <si>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</si>
  <si>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</si>
  <si>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</si>
  <si>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</si>
  <si>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</si>
  <si>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</si>
  <si>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</si>
  <si>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</si>
  <si>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</si>
  <si>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</si>
  <si>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</si>
  <si>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</si>
  <si>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</si>
  <si>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</si>
  <si>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</si>
  <si>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</si>
  <si>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</si>
  <si>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</si>
  <si>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</si>
  <si>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</si>
  <si>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</si>
  <si>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</si>
  <si>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</si>
  <si>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</si>
  <si>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</si>
  <si>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</si>
  <si>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</si>
  <si>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</si>
  <si>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</si>
  <si>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</si>
  <si>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</si>
  <si>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</si>
  <si>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</si>
  <si>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</si>
  <si>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</si>
  <si>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</si>
  <si>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</si>
  <si>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</si>
  <si>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</si>
  <si>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</si>
  <si>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</si>
  <si>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</si>
  <si>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</si>
  <si>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</si>
  <si>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</si>
  <si>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</si>
  <si>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</si>
  <si>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</si>
  <si>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</si>
  <si>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</si>
  <si>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</si>
  <si>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</si>
  <si>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</si>
  <si>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</si>
  <si>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</si>
  <si>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</si>
  <si>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</si>
  <si>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</si>
  <si>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</si>
  <si>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</si>
  <si>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</si>
  <si>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</si>
  <si>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</si>
  <si>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</si>
  <si>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</si>
  <si>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</si>
  <si>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</si>
  <si>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</si>
  <si>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</si>
  <si>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</si>
  <si>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</si>
  <si>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</si>
  <si>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</si>
  <si>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</si>
  <si>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</si>
  <si>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</si>
  <si>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</si>
  <si>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</si>
  <si>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</si>
  <si>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</si>
  <si>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</si>
  <si>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</si>
  <si>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</si>
  <si>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</si>
  <si>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</si>
  <si>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</si>
  <si>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</si>
  <si>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</si>
  <si>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</si>
  <si>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</si>
  <si>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</si>
  <si>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</si>
  <si>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</si>
  <si>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</si>
  <si>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</si>
  <si>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</si>
  <si>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</si>
  <si>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</si>
  <si>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</si>
  <si>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</si>
  <si>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</si>
  <si>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</si>
  <si>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</si>
  <si>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</si>
  <si>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</si>
  <si>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</si>
  <si>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</si>
  <si>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</si>
  <si>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</si>
  <si>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</si>
  <si>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</si>
  <si>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</si>
  <si>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</si>
  <si>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</si>
  <si>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</si>
  <si>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</si>
  <si>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</si>
  <si>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</si>
  <si>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</si>
  <si>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</si>
  <si>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</si>
  <si>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</si>
  <si>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</si>
  <si>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</si>
  <si>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</si>
  <si>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</si>
  <si>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</si>
  <si>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</si>
  <si>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</si>
  <si>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</si>
  <si>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</si>
  <si>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</si>
  <si>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</si>
  <si>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</si>
  <si>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</si>
  <si>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</si>
  <si>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</si>
  <si>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</si>
  <si>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</si>
  <si>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</si>
  <si>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</si>
  <si>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</si>
  <si>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</si>
  <si>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</si>
  <si>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</si>
  <si>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</si>
  <si>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</si>
  <si>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</si>
  <si>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</si>
  <si>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</si>
  <si>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</si>
  <si>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</si>
  <si>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</si>
  <si>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</si>
  <si>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</si>
  <si>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</si>
  <si>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</si>
  <si>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</si>
  <si>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</si>
  <si>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</si>
  <si>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</si>
  <si>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</si>
  <si>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</si>
  <si>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</si>
  <si>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</si>
  <si>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</si>
  <si>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</si>
  <si>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</si>
  <si>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</si>
  <si>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</si>
  <si>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</si>
  <si>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</si>
  <si>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</si>
  <si>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</si>
  <si>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</si>
  <si>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</si>
  <si>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</si>
  <si>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</si>
  <si>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</si>
  <si>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</si>
  <si>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</si>
  <si>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</si>
  <si>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</si>
  <si>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</si>
  <si>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</si>
  <si>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</si>
  <si>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</si>
  <si>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</si>
  <si>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</si>
  <si>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</si>
  <si>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</si>
  <si>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</si>
  <si>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</si>
  <si>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</si>
  <si>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</si>
  <si>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</si>
  <si>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</si>
  <si>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</si>
  <si>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</si>
  <si>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</si>
  <si>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</si>
  <si>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</si>
  <si>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</si>
  <si>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</si>
  <si>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</si>
  <si>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</si>
  <si>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</si>
  <si>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</si>
  <si>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</si>
  <si>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</si>
  <si>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</si>
  <si>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</si>
  <si>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</si>
  <si>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</si>
  <si>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</si>
  <si>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</si>
  <si>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</si>
  <si>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</si>
  <si>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</si>
  <si>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</si>
  <si>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</si>
  <si>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</si>
  <si>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</si>
  <si>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</si>
  <si>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</si>
  <si>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</si>
  <si>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</si>
  <si>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</si>
  <si>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</si>
  <si>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</si>
  <si>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</si>
  <si>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</si>
  <si>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</si>
  <si>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</si>
  <si>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</si>
  <si>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</si>
  <si>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</si>
  <si>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</si>
  <si>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</si>
  <si>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</si>
  <si>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</si>
  <si>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</si>
  <si>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</si>
  <si>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</si>
  <si>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</si>
  <si>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</si>
  <si>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</si>
  <si>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</si>
  <si>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</si>
  <si>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</si>
  <si>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</si>
  <si>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</si>
  <si>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</si>
  <si>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</si>
  <si>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</si>
  <si>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</si>
  <si>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</si>
  <si>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</si>
  <si>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</si>
  <si>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</si>
  <si>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</si>
  <si>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</si>
  <si>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</si>
  <si>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</si>
  <si>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</si>
  <si>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</si>
  <si>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</si>
  <si>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</si>
  <si>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</si>
  <si>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</si>
  <si>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</si>
  <si>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</si>
  <si>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</si>
  <si>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</si>
  <si>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</si>
  <si>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</si>
  <si>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</si>
  <si>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</si>
  <si>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</si>
  <si>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</si>
  <si>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</si>
  <si>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</si>
  <si>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</si>
  <si>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</si>
  <si>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</si>
  <si>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</si>
  <si>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</si>
  <si>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</si>
  <si>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</si>
  <si>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</si>
  <si>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</si>
  <si>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</si>
  <si>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</si>
  <si>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</si>
  <si>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</si>
  <si>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</si>
  <si>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</si>
  <si>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</si>
  <si>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</si>
  <si>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</si>
  <si>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</si>
  <si>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</si>
  <si>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</si>
  <si>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</si>
  <si>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</si>
  <si>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</si>
  <si>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</si>
  <si>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</si>
  <si>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</si>
  <si>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</si>
  <si>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</si>
  <si>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</si>
  <si>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</si>
  <si>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</si>
  <si>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</si>
  <si>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</si>
  <si>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</si>
  <si>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</si>
  <si>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</si>
  <si>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</si>
  <si>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</si>
  <si>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</si>
  <si>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</si>
  <si>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</si>
  <si>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</si>
  <si>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</si>
  <si>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</si>
  <si>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</si>
  <si>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</si>
  <si>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</si>
  <si>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</si>
  <si>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</si>
  <si>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</si>
  <si>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</si>
  <si>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</si>
  <si>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</si>
  <si>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</si>
  <si>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</si>
  <si>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</si>
  <si>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</si>
  <si>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</si>
  <si>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</si>
  <si>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</si>
  <si>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</si>
  <si>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</si>
  <si>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</si>
  <si>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</si>
  <si>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</si>
  <si>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</si>
  <si>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</si>
  <si>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</si>
  <si>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</si>
  <si>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</si>
  <si>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</si>
  <si>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</si>
  <si>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</si>
  <si>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</si>
  <si>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</si>
  <si>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</si>
  <si>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</si>
  <si>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</si>
  <si>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</si>
  <si>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</si>
  <si>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</si>
  <si>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</si>
  <si>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</si>
  <si>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</si>
  <si>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</si>
  <si>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</si>
  <si>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</si>
  <si>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</si>
  <si>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</si>
  <si>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</si>
  <si>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</si>
  <si>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</si>
  <si>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</si>
  <si>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</si>
  <si>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</si>
  <si>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</si>
  <si>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</si>
  <si>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</si>
  <si>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</si>
  <si>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</si>
  <si>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</si>
  <si>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</si>
  <si>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</si>
  <si>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</si>
  <si>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</si>
  <si>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</si>
  <si>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</si>
  <si>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</si>
  <si>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</si>
  <si>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</si>
  <si>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</si>
  <si>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</si>
  <si>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</si>
  <si>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</si>
  <si>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</si>
  <si>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</si>
  <si>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</si>
  <si>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</si>
  <si>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</si>
  <si>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</si>
  <si>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</si>
  <si>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</si>
  <si>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</si>
  <si>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</si>
  <si>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</si>
  <si>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</si>
  <si>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</si>
  <si>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</si>
  <si>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</si>
  <si>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</si>
  <si>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</si>
  <si>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</si>
  <si>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</si>
  <si>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</si>
  <si>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</si>
  <si>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</si>
  <si>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</si>
  <si>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</si>
  <si>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</si>
  <si>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</si>
  <si>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</si>
  <si>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</si>
  <si>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</si>
  <si>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</si>
  <si>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</si>
  <si>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</si>
  <si>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</si>
  <si>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</si>
  <si>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</si>
  <si>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</si>
  <si>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</si>
  <si>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</si>
  <si>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</si>
  <si>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</si>
  <si>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</si>
  <si>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</si>
  <si>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</si>
  <si>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</si>
  <si>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</si>
  <si>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</si>
  <si>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</si>
  <si>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</si>
  <si>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</si>
  <si>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</si>
  <si>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</si>
  <si>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</si>
  <si>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</si>
  <si>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</si>
  <si>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</si>
  <si>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</si>
  <si>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</si>
  <si>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</si>
  <si>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</si>
  <si>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</si>
  <si>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</si>
  <si>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</si>
  <si>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</si>
  <si>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</si>
  <si>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</si>
  <si>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</si>
  <si>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</si>
  <si>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</si>
  <si>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</si>
  <si>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</si>
  <si>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</si>
  <si>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</si>
  <si>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</si>
  <si>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</si>
  <si>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</si>
  <si>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</si>
  <si>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</si>
  <si>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</si>
  <si>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</si>
  <si>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</si>
  <si>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</si>
  <si>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</si>
  <si>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</si>
  <si>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</si>
  <si>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</si>
  <si>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</si>
  <si>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</si>
  <si>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</si>
  <si>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</si>
  <si>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</si>
  <si>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</si>
  <si>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</si>
  <si>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</si>
  <si>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</si>
  <si>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</si>
  <si>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</si>
  <si>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</si>
  <si>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</si>
  <si>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</si>
  <si>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</si>
  <si>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</si>
  <si>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</si>
  <si>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</si>
  <si>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</si>
  <si>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</si>
  <si>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</si>
  <si>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</si>
  <si>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</si>
  <si>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</si>
  <si>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</si>
  <si>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</si>
  <si>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</si>
  <si>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</si>
  <si>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</si>
  <si>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</si>
  <si>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</si>
  <si>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</si>
  <si>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</si>
  <si>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</si>
  <si>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</si>
  <si>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</si>
  <si>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</si>
  <si>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</si>
  <si>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</si>
  <si>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</si>
  <si>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</si>
  <si>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</si>
  <si>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</si>
  <si>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</si>
  <si>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</si>
  <si>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</si>
  <si>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</si>
  <si>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</si>
  <si>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</si>
  <si>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</si>
  <si>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</si>
  <si>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</si>
  <si>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</si>
  <si>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</si>
  <si>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</si>
  <si>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</si>
  <si>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</si>
  <si>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</si>
  <si>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</si>
  <si>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</si>
  <si>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</si>
  <si>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</si>
  <si>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</si>
  <si>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</si>
  <si>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</si>
  <si>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</si>
  <si>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</si>
  <si>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</si>
  <si>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</si>
  <si>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</si>
  <si>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</si>
  <si>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</si>
  <si>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</si>
  <si>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</si>
  <si>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</si>
  <si>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</si>
  <si>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</si>
  <si>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</si>
  <si>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</si>
  <si>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</si>
  <si>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</si>
  <si>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</si>
  <si>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</si>
  <si>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</si>
  <si>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</si>
  <si>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</si>
  <si>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</si>
  <si>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</si>
  <si>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</si>
  <si>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</si>
  <si>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</si>
  <si>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</si>
  <si>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</si>
  <si>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</si>
  <si>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</si>
  <si>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</si>
  <si>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</si>
  <si>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</si>
  <si>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</si>
  <si>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</si>
  <si>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</si>
  <si>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</si>
  <si>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</si>
  <si>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</si>
  <si>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</si>
  <si>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</si>
  <si>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</si>
  <si>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</si>
  <si>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</si>
  <si>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</si>
  <si>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</si>
  <si>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</si>
  <si>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</si>
  <si>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</si>
  <si>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</si>
  <si>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</si>
  <si>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</si>
  <si>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</si>
  <si>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</si>
  <si>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</si>
  <si>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</si>
  <si>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</si>
  <si>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</si>
  <si>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</si>
  <si>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</si>
  <si>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</si>
  <si>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</si>
  <si>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</si>
  <si>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</si>
  <si>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</si>
  <si>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</si>
  <si>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</si>
  <si>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</si>
  <si>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</si>
  <si>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</si>
  <si>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</si>
  <si>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</si>
  <si>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</si>
  <si>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</si>
  <si>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</si>
  <si>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</si>
  <si>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</si>
  <si>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</si>
  <si>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</si>
  <si>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</si>
  <si>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</si>
  <si>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</si>
  <si>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</si>
  <si>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</si>
  <si>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</si>
  <si>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</si>
  <si>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</si>
  <si>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</si>
  <si>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</si>
  <si>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</si>
  <si>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</si>
  <si>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</si>
  <si>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</si>
  <si>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</si>
  <si>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</si>
  <si>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</si>
  <si>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</si>
  <si>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</si>
  <si>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</si>
  <si>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</si>
  <si>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</si>
  <si>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</si>
  <si>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</si>
  <si>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</si>
  <si>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</si>
  <si>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</si>
  <si>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</si>
  <si>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</si>
  <si>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</si>
  <si>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</si>
  <si>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</si>
  <si>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</si>
  <si>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</si>
  <si>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</si>
  <si>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</si>
  <si>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</si>
  <si>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</si>
  <si>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</si>
  <si>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</si>
  <si>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</si>
  <si>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</si>
  <si>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</si>
  <si>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</si>
  <si>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</si>
  <si>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</si>
  <si>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</si>
  <si>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</si>
  <si>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</si>
  <si>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</si>
  <si>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</si>
  <si>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</si>
  <si>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</si>
  <si>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</si>
  <si>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</si>
  <si>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</si>
  <si>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</si>
  <si>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Aunar esfuerzos y brindar atención integral a niños, niñas, mediante un modelo de atención integral en el Magdalena,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</si>
  <si>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</si>
  <si>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</si>
  <si>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</si>
  <si>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</si>
  <si>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</si>
  <si>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</si>
  <si>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</si>
  <si>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</si>
  <si>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</si>
  <si>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</si>
  <si>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</si>
  <si>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2021-47-10001240</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</si>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</sst>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efreshError="1">
        <row r="114">
          <cell r="N114">
            <v>1</v>
          </cell>
        </row>
      </sheetData>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A151" zoomScale="60" zoomScaleNormal="95" workbookViewId="0">
      <selection activeCell="I159" sqref="I159"/>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133</v>
      </c>
      <c r="I15" s="27" t="s">
        <v>10</v>
      </c>
      <c r="J15" s="30" t="s">
        <v>11</v>
      </c>
      <c r="K15" s="1"/>
      <c r="L15" s="178" t="s">
        <v>12</v>
      </c>
      <c r="M15" s="137"/>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4"/>
      <c r="I20" s="40" t="s">
        <v>133</v>
      </c>
      <c r="J20" s="41" t="s">
        <v>462</v>
      </c>
      <c r="K20" s="42">
        <v>2792024954</v>
      </c>
      <c r="L20" s="43"/>
      <c r="M20" s="43">
        <v>44561</v>
      </c>
      <c r="N20" s="44">
        <f t="shared" ref="N20:N35" si="0">+(M20-L20)/30</f>
        <v>1485.3666666666666</v>
      </c>
      <c r="O20" s="45"/>
      <c r="P20" s="1"/>
      <c r="Q20" s="1"/>
      <c r="R20" s="1"/>
      <c r="S20" s="1"/>
      <c r="T20" s="1"/>
      <c r="U20" s="46"/>
      <c r="V20" s="47">
        <f t="shared" ref="V20:W20" ca="1" si="1">NOW()</f>
        <v>44194.39920162037</v>
      </c>
      <c r="W20" s="47">
        <f t="shared" ca="1" si="1"/>
        <v>44194.39920162037</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1" t="str">
        <f>VLOOKUP(B20,EAS!A2:B1439,2,0)</f>
        <v>CORPORACIÓN INFANCIA Y DESARROLLO LA CID</v>
      </c>
      <c r="C38" s="172"/>
      <c r="D38" s="172"/>
      <c r="E38" s="172"/>
      <c r="F38" s="173"/>
      <c r="G38" s="1"/>
      <c r="H38" s="55"/>
      <c r="I38" s="174"/>
      <c r="J38" s="172"/>
      <c r="K38" s="172"/>
      <c r="L38" s="172"/>
      <c r="M38" s="172"/>
      <c r="N38" s="173"/>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6" t="s">
        <v>2727</v>
      </c>
      <c r="J39" s="157"/>
      <c r="K39" s="157"/>
      <c r="L39" s="157"/>
      <c r="M39" s="157"/>
      <c r="N39" s="15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2716</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2717</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2718</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2719</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2720</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2721</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2722</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2723</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2724</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2725</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2726</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2729</v>
      </c>
      <c r="E114" s="68">
        <v>43880</v>
      </c>
      <c r="F114" s="68">
        <v>44196</v>
      </c>
      <c r="G114" s="69">
        <f t="shared" ref="G114" si="5">IF(AND(E114&lt;&gt;"",F114&lt;&gt;""),((F114-E114)/30),"")</f>
        <v>10.533333333333333</v>
      </c>
      <c r="H114" s="65"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0" t="s">
        <v>55</v>
      </c>
      <c r="C165" s="137"/>
      <c r="D165" s="137"/>
      <c r="E165" s="5"/>
      <c r="F165" s="1"/>
      <c r="G165" s="150" t="s">
        <v>55</v>
      </c>
      <c r="H165" s="137"/>
      <c r="I165" s="151" t="s">
        <v>56</v>
      </c>
      <c r="J165" s="137"/>
      <c r="K165" s="137"/>
      <c r="L165" s="137"/>
      <c r="M165" s="137"/>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83760748.61999999</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M114:M160 O48:O107</xm:sqref>
        </x14:dataValidation>
        <x14:dataValidation type="list" allowBlank="1" showErrorMessage="1" xr:uid="{00000000-0002-0000-0000-000018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2020-12-29T14:34:58Z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