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CUNDINAMARCA\SI\"/>
    </mc:Choice>
  </mc:AlternateContent>
  <xr:revisionPtr revIDLastSave="0" documentId="13_ncr:1_{7C6AC2A5-FA5E-47C3-9964-2B67655166D3}"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<sst xmlns="http://schemas.openxmlformats.org/spreadsheetml/2006/main" count="3143" uniqueCount="2716">
  <si>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</si>
  <si>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</si>
  <si>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</si>
  <si>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</si>
  <si>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</si>
  <si>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</si>
  <si>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</si>
  <si>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</si>
  <si>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</si>
  <si>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</si>
  <si>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</si>
  <si>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</si>
  <si>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</si>
  <si>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</si>
  <si>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</si>
  <si>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</si>
  <si>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</si>
  <si>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</si>
  <si>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</si>
  <si>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</si>
  <si>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</si>
  <si>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</si>
  <si>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</si>
  <si>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</si>
  <si>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</si>
  <si>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</si>
  <si>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</si>
  <si>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</si>
  <si>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</si>
  <si>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</si>
  <si>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</si>
  <si>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</si>
  <si>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</si>
  <si>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</si>
  <si>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</si>
  <si>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</si>
  <si>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</si>
  <si>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</si>
  <si>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</si>
  <si>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</si>
  <si>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</si>
  <si>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</si>
  <si>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</si>
  <si>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</si>
  <si>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</si>
  <si>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</si>
  <si>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</si>
  <si>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</si>
  <si>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</si>
  <si>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</si>
  <si>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</si>
  <si>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</si>
  <si>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</si>
  <si>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</si>
  <si>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</si>
  <si>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</si>
  <si>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</si>
  <si>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</si>
  <si>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</si>
  <si>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</si>
  <si>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</si>
  <si>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</si>
  <si>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</si>
  <si>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</si>
  <si>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</si>
  <si>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</si>
  <si>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</si>
  <si>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</si>
  <si>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</si>
  <si>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</si>
  <si>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</si>
  <si>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</si>
  <si>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</si>
  <si>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</si>
  <si>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</si>
  <si>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</si>
  <si>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</si>
  <si>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</si>
  <si>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</si>
  <si>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</si>
  <si>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</si>
  <si>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</si>
  <si>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</si>
  <si>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</si>
  <si>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</si>
  <si>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</si>
  <si>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</si>
  <si>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</si>
  <si>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</si>
  <si>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</si>
  <si>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</si>
  <si>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</si>
  <si>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</si>
  <si>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</si>
  <si>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</si>
  <si>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</si>
  <si>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</si>
  <si>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</si>
  <si>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</si>
  <si>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</si>
  <si>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</si>
  <si>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</si>
  <si>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</si>
  <si>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</si>
  <si>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</si>
  <si>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</si>
  <si>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</si>
  <si>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</si>
  <si>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</si>
  <si>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</si>
  <si>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</si>
  <si>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</si>
  <si>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</si>
  <si>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</si>
  <si>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</si>
  <si>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</si>
  <si>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</si>
  <si>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</si>
  <si>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</si>
  <si>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</si>
  <si>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</si>
  <si>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</si>
  <si>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</si>
  <si>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</si>
  <si>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</si>
  <si>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</si>
  <si>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</si>
  <si>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</si>
  <si>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</si>
  <si>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</si>
  <si>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</si>
  <si>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</si>
  <si>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</si>
  <si>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</si>
  <si>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</si>
  <si>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</si>
  <si>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</si>
  <si>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</si>
  <si>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</si>
  <si>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</si>
  <si>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</si>
  <si>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</si>
  <si>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</si>
  <si>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</si>
  <si>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</si>
  <si>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</si>
  <si>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</si>
  <si>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</si>
  <si>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</si>
  <si>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</si>
  <si>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</si>
  <si>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</si>
  <si>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</si>
  <si>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</si>
  <si>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</si>
  <si>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</si>
  <si>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</si>
  <si>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</si>
  <si>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</si>
  <si>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</si>
  <si>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</si>
  <si>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</si>
  <si>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</si>
  <si>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</si>
  <si>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</si>
  <si>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</si>
  <si>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</si>
  <si>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</si>
  <si>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</si>
  <si>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</si>
  <si>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</si>
  <si>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</si>
  <si>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</si>
  <si>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</si>
  <si>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</si>
  <si>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</si>
  <si>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</si>
  <si>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</si>
  <si>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</si>
  <si>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</si>
  <si>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</si>
  <si>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</si>
  <si>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</si>
  <si>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</si>
  <si>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</si>
  <si>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</si>
  <si>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</si>
  <si>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</si>
  <si>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</si>
  <si>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</si>
  <si>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</si>
  <si>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</si>
  <si>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</si>
  <si>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</si>
  <si>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</si>
  <si>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</si>
  <si>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</si>
  <si>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</si>
  <si>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</si>
  <si>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</si>
  <si>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</si>
  <si>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</si>
  <si>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</si>
  <si>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</si>
  <si>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</si>
  <si>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</si>
  <si>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</si>
  <si>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</si>
  <si>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</si>
  <si>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</si>
  <si>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</si>
  <si>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</si>
  <si>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</si>
  <si>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</si>
  <si>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</si>
  <si>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</si>
  <si>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</si>
  <si>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</si>
  <si>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</si>
  <si>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</si>
  <si>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</si>
  <si>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</si>
  <si>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</si>
  <si>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</si>
  <si>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</si>
  <si>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</si>
  <si>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</si>
  <si>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</si>
  <si>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</si>
  <si>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</si>
  <si>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</si>
  <si>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</si>
  <si>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</si>
  <si>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</si>
  <si>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</si>
  <si>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</si>
  <si>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</si>
  <si>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</si>
  <si>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</si>
  <si>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</si>
  <si>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</si>
  <si>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</si>
  <si>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</si>
  <si>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</si>
  <si>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</si>
  <si>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</si>
  <si>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</si>
  <si>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</si>
  <si>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</si>
  <si>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</si>
  <si>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</si>
  <si>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</si>
  <si>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</si>
  <si>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</si>
  <si>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</si>
  <si>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</si>
  <si>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</si>
  <si>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</si>
  <si>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</si>
  <si>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</si>
  <si>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</si>
  <si>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</si>
  <si>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</si>
  <si>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</si>
  <si>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</si>
  <si>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</si>
  <si>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</si>
  <si>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</si>
  <si>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</si>
  <si>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</si>
  <si>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</si>
  <si>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</si>
  <si>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</si>
  <si>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</si>
  <si>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</si>
  <si>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</si>
  <si>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</si>
  <si>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</si>
  <si>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</si>
  <si>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</si>
  <si>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</si>
  <si>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</si>
  <si>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</si>
  <si>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</si>
  <si>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</si>
  <si>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</si>
  <si>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</si>
  <si>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</si>
  <si>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</si>
  <si>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</si>
  <si>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</si>
  <si>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</si>
  <si>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</si>
  <si>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</si>
  <si>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</si>
  <si>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</si>
  <si>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</si>
  <si>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</si>
  <si>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</si>
  <si>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</si>
  <si>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</si>
  <si>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</si>
  <si>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</si>
  <si>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</si>
  <si>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</si>
  <si>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</si>
  <si>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</si>
  <si>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</si>
  <si>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</si>
  <si>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</si>
  <si>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</si>
  <si>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</si>
  <si>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</si>
  <si>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</si>
  <si>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</si>
  <si>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</si>
  <si>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</si>
  <si>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</si>
  <si>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</si>
  <si>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</si>
  <si>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</si>
  <si>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</si>
  <si>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</si>
  <si>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</si>
  <si>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</si>
  <si>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</si>
  <si>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</si>
  <si>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</si>
  <si>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</si>
  <si>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</si>
  <si>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</si>
  <si>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</si>
  <si>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</si>
  <si>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</si>
  <si>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</si>
  <si>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</si>
  <si>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</si>
  <si>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</si>
  <si>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</si>
  <si>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</si>
  <si>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</si>
  <si>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</si>
  <si>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</si>
  <si>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</si>
  <si>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</si>
  <si>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</si>
  <si>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</si>
  <si>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</si>
  <si>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</si>
  <si>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</si>
  <si>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</si>
  <si>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</si>
  <si>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</si>
  <si>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</si>
  <si>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</si>
  <si>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</si>
  <si>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</si>
  <si>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</si>
  <si>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</si>
  <si>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</si>
  <si>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</si>
  <si>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</si>
  <si>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</si>
  <si>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</si>
  <si>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</si>
  <si>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</si>
  <si>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</si>
  <si>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</si>
  <si>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</si>
  <si>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</si>
  <si>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</si>
  <si>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</si>
  <si>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</si>
  <si>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</si>
  <si>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</si>
  <si>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</si>
  <si>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</si>
  <si>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</si>
  <si>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</si>
  <si>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</si>
  <si>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</si>
  <si>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</si>
  <si>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</si>
  <si>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</si>
  <si>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</si>
  <si>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</si>
  <si>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</si>
  <si>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</si>
  <si>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</si>
  <si>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</si>
  <si>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</si>
  <si>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</si>
  <si>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</si>
  <si>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</si>
  <si>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</si>
  <si>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</si>
  <si>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</si>
  <si>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</si>
  <si>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</si>
  <si>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</si>
  <si>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</si>
  <si>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</si>
  <si>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</si>
  <si>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</si>
  <si>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</si>
  <si>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</si>
  <si>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</si>
  <si>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</si>
  <si>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</si>
  <si>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</si>
  <si>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</si>
  <si>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</si>
  <si>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</si>
  <si>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</si>
  <si>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</si>
  <si>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</si>
  <si>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</si>
  <si>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</si>
  <si>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</si>
  <si>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</si>
  <si>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</si>
  <si>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</si>
  <si>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</si>
  <si>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</si>
  <si>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</si>
  <si>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</si>
  <si>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</si>
  <si>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</si>
  <si>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</si>
  <si>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</si>
  <si>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</si>
  <si>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</si>
  <si>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</si>
  <si>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</si>
  <si>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</si>
  <si>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</si>
  <si>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</si>
  <si>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</si>
  <si>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</si>
  <si>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</si>
  <si>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</si>
  <si>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</si>
  <si>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</si>
  <si>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</si>
  <si>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</si>
  <si>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</si>
  <si>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</si>
  <si>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</si>
  <si>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</si>
  <si>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</si>
  <si>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</si>
  <si>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</si>
  <si>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</si>
  <si>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</si>
  <si>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</si>
  <si>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</si>
  <si>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</si>
  <si>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</si>
  <si>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</si>
  <si>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</si>
  <si>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</si>
  <si>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</si>
  <si>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</si>
  <si>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</si>
  <si>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</si>
  <si>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</si>
  <si>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</si>
  <si>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</si>
  <si>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</si>
  <si>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</si>
  <si>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</si>
  <si>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</si>
  <si>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</si>
  <si>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</si>
  <si>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</si>
  <si>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</si>
  <si>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</si>
  <si>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</si>
  <si>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</si>
  <si>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</si>
  <si>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</si>
  <si>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</si>
  <si>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</si>
  <si>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</si>
  <si>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</si>
  <si>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</si>
  <si>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</si>
  <si>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</si>
  <si>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</si>
  <si>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</si>
  <si>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</si>
  <si>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</si>
  <si>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</si>
  <si>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</si>
  <si>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</si>
  <si>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</si>
  <si>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</si>
  <si>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</si>
  <si>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</si>
  <si>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</si>
  <si>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</si>
  <si>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</si>
  <si>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</si>
  <si>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</si>
  <si>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</si>
  <si>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</si>
  <si>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</si>
  <si>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</si>
  <si>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</si>
  <si>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</si>
  <si>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</si>
  <si>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</si>
  <si>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</si>
  <si>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</si>
  <si>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</si>
  <si>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</si>
  <si>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</si>
  <si>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</si>
  <si>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</si>
  <si>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</si>
  <si>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</si>
  <si>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</si>
  <si>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</si>
  <si>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</si>
  <si>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</si>
  <si>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</si>
  <si>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</si>
  <si>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</si>
  <si>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</si>
  <si>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</si>
  <si>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</si>
  <si>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</si>
  <si>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</si>
  <si>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</si>
  <si>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</si>
  <si>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</si>
  <si>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</si>
  <si>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</si>
  <si>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</si>
  <si>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</si>
  <si>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</si>
  <si>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</si>
  <si>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</si>
  <si>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</si>
  <si>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</si>
  <si>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</si>
  <si>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</si>
  <si>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</si>
  <si>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</si>
  <si>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</si>
  <si>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</si>
  <si>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</si>
  <si>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</si>
  <si>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</si>
  <si>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</si>
  <si>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</si>
  <si>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</si>
  <si>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</si>
  <si>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</si>
  <si>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</si>
  <si>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</si>
  <si>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</si>
  <si>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</si>
  <si>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</si>
  <si>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</si>
  <si>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</si>
  <si>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</si>
  <si>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</si>
  <si>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</si>
  <si>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</si>
  <si>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</si>
  <si>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</si>
  <si>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</si>
  <si>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</si>
  <si>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</si>
  <si>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</si>
  <si>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</si>
  <si>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</si>
  <si>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</si>
  <si>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</si>
  <si>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</si>
  <si>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</si>
  <si>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</si>
  <si>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</si>
  <si>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</si>
  <si>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</si>
  <si>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</si>
  <si>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</si>
  <si>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</si>
  <si>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</si>
  <si>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</si>
  <si>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</si>
  <si>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</si>
  <si>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</si>
  <si>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</si>
  <si>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</si>
  <si>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</si>
  <si>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</si>
  <si>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</si>
  <si>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</si>
  <si>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</si>
  <si>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</si>
  <si>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</si>
  <si>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</si>
  <si>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</si>
  <si>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</si>
  <si>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</si>
  <si>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</si>
  <si>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</si>
  <si>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</si>
  <si>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</si>
  <si>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</si>
  <si>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</si>
  <si>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</si>
  <si>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</si>
  <si>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</si>
  <si>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</si>
  <si>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</si>
  <si>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</si>
  <si>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</si>
  <si>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</si>
  <si>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</si>
  <si>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</si>
  <si>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</si>
  <si>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</si>
  <si>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</si>
  <si>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</si>
  <si>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</si>
  <si>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</si>
  <si>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</si>
  <si>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</si>
  <si>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</si>
  <si>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</si>
  <si>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</si>
  <si>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</si>
  <si>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</si>
  <si>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</si>
  <si>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</si>
  <si>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</si>
  <si>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</si>
  <si>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</si>
  <si>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</si>
  <si>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</si>
  <si>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</si>
  <si>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</si>
  <si>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</si>
  <si>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</si>
  <si>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</si>
  <si>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</si>
  <si>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</si>
  <si>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</si>
  <si>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</si>
  <si>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</si>
  <si>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</si>
  <si>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</si>
  <si>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</si>
  <si>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</si>
  <si>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</si>
  <si>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</si>
  <si>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</si>
  <si>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</si>
  <si>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</si>
  <si>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</si>
  <si>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</si>
  <si>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</si>
  <si>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</si>
  <si>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</si>
  <si>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</si>
  <si>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</si>
  <si>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</si>
  <si>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</si>
  <si>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</si>
  <si>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</si>
  <si>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</si>
  <si>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</si>
  <si>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</si>
  <si>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</si>
  <si>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</si>
  <si>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</si>
  <si>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</si>
  <si>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</si>
  <si>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</si>
  <si>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</si>
  <si>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</si>
  <si>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</si>
  <si>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</si>
  <si>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</si>
  <si>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</si>
  <si>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</si>
  <si>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</si>
  <si>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</si>
  <si>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</si>
  <si>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</si>
  <si>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</si>
  <si>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</si>
  <si>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</si>
  <si>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</si>
  <si>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</si>
  <si>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</si>
  <si>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</si>
  <si>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</si>
  <si>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</si>
  <si>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</si>
  <si>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</si>
  <si>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</si>
  <si>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</si>
  <si>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</si>
  <si>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</si>
  <si>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</si>
  <si>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</si>
  <si>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</si>
  <si>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</si>
  <si>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</si>
  <si>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</si>
  <si>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</si>
  <si>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</si>
  <si>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</si>
  <si>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</si>
  <si>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</si>
  <si>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</si>
  <si>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</si>
  <si>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</si>
  <si>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</si>
  <si>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</si>
  <si>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</si>
  <si>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</si>
  <si>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</si>
  <si>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</si>
  <si>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</si>
  <si>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</si>
  <si>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</si>
  <si>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</si>
  <si>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</si>
  <si>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</si>
  <si>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</si>
  <si>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</si>
  <si>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</si>
  <si>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</si>
  <si>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</si>
  <si>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</si>
  <si>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</si>
  <si>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</si>
  <si>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</si>
  <si>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</si>
  <si>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</si>
  <si>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</si>
  <si>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</si>
  <si>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</si>
  <si>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</si>
  <si>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</si>
  <si>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</si>
  <si>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</si>
  <si>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</si>
  <si>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</si>
  <si>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</si>
  <si>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</si>
  <si>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</si>
  <si>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</si>
  <si>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</si>
  <si>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</si>
  <si>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</si>
  <si>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</si>
  <si>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</si>
  <si>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</si>
  <si>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</si>
  <si>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</si>
  <si>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</si>
  <si>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</si>
  <si>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</si>
  <si>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</si>
  <si>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</si>
  <si>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</si>
  <si>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</si>
  <si>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</si>
  <si>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</si>
  <si>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</si>
  <si>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</si>
  <si>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</si>
  <si>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</si>
  <si>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</si>
  <si>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</si>
  <si>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</si>
  <si>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</si>
  <si>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</si>
  <si>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</si>
  <si>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</si>
  <si>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</si>
  <si>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</si>
  <si>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</si>
  <si>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</si>
  <si>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</si>
  <si>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</si>
  <si>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</si>
  <si>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</si>
  <si>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</si>
  <si>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</si>
  <si>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</si>
  <si>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</si>
  <si>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</si>
  <si>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</si>
  <si>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</si>
  <si>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</si>
  <si>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</si>
  <si>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</si>
  <si>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</si>
  <si>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</si>
  <si>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</si>
  <si>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</si>
  <si>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</si>
  <si>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</si>
  <si>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</si>
  <si>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</si>
  <si>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</si>
  <si>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</si>
  <si>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</si>
  <si>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</si>
  <si>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</si>
  <si>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</si>
  <si>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</si>
  <si>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</si>
  <si>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</si>
  <si>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</si>
  <si>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</si>
  <si>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</si>
  <si>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</si>
  <si>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</si>
  <si>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</si>
  <si>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</si>
  <si>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</si>
  <si>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</si>
  <si>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</si>
  <si>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</si>
  <si>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</si>
  <si>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</si>
  <si>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</si>
  <si>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</si>
  <si>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</si>
  <si>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</si>
  <si>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</si>
  <si>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</si>
  <si>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</si>
  <si>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</si>
  <si>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</si>
  <si>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</si>
  <si>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</si>
  <si>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</si>
  <si>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</si>
  <si>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</si>
  <si>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</si>
  <si>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</si>
  <si>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</si>
  <si>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</si>
  <si>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</si>
  <si>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</si>
  <si>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</si>
  <si>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</si>
  <si>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</si>
  <si>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</si>
  <si>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</si>
  <si>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</si>
  <si>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</si>
  <si>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</si>
  <si>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</si>
  <si>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</si>
  <si>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</si>
  <si>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</si>
  <si>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</si>
  <si>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</si>
  <si>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</si>
  <si>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</si>
  <si>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</si>
  <si>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</si>
  <si>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</si>
  <si>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</si>
  <si>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</si>
  <si>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</si>
  <si>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</si>
  <si>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</si>
  <si>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</si>
  <si>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</si>
  <si>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</si>
  <si>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</si>
  <si>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</si>
  <si>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</si>
  <si>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</si>
  <si>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</si>
  <si>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</si>
  <si>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</si>
  <si>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</si>
  <si>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</si>
  <si>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</si>
  <si>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</si>
  <si>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</si>
  <si>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</si>
  <si>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</si>
  <si>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</si>
  <si>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</si>
  <si>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</si>
  <si>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</si>
  <si>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</si>
  <si>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</si>
  <si>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</si>
  <si>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</si>
  <si>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</si>
  <si>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</si>
  <si>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</si>
  <si>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</si>
  <si>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</si>
  <si>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</si>
  <si>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</si>
  <si>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</si>
  <si>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</si>
  <si>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</si>
  <si>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</si>
  <si>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</si>
  <si>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</si>
  <si>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</si>
  <si>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</si>
  <si>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</si>
  <si>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</si>
  <si>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</si>
  <si>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</si>
  <si>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</si>
  <si>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</si>
  <si>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</si>
  <si>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</si>
  <si>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</si>
  <si>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</si>
  <si>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</si>
  <si>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</si>
  <si>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</si>
  <si>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</si>
  <si>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</si>
  <si>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</si>
  <si>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</si>
  <si>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</si>
  <si>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</si>
  <si>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</si>
  <si>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</si>
  <si>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</si>
  <si>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</si>
  <si>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</si>
  <si>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</si>
  <si>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</si>
  <si>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</si>
  <si>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</si>
  <si>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</si>
  <si>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</si>
  <si>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</si>
  <si>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</si>
  <si>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</si>
  <si>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</si>
  <si>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</si>
  <si>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</si>
  <si>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</si>
  <si>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</si>
  <si>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</si>
  <si>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</si>
  <si>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</si>
  <si>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</si>
  <si>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</si>
  <si>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</si>
  <si>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</si>
  <si>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</si>
  <si>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</si>
  <si>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</si>
  <si>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</si>
  <si>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</si>
  <si>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</si>
  <si>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</si>
  <si>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</si>
  <si>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</si>
  <si>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</si>
  <si>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</si>
  <si>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</si>
  <si>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</si>
  <si>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</si>
  <si>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</si>
  <si>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</si>
  <si>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</si>
  <si>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</si>
  <si>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</si>
  <si>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</si>
  <si>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</si>
  <si>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</si>
  <si>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</si>
  <si>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</si>
  <si>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</si>
  <si>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</si>
  <si>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</si>
  <si>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</si>
  <si>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</si>
  <si>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</si>
  <si>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</si>
  <si>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</si>
  <si>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</si>
  <si>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</si>
  <si>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</si>
  <si>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</si>
  <si>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</si>
  <si>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</si>
  <si>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</si>
  <si>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</si>
  <si>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</si>
  <si>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</si>
  <si>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</si>
  <si>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</si>
  <si>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</si>
  <si>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</si>
  <si>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</si>
  <si>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</si>
  <si>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</si>
  <si>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</si>
  <si>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</si>
  <si>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</si>
  <si>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</si>
  <si>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</si>
  <si>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</si>
  <si>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</si>
  <si>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</si>
  <si>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</si>
  <si>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</si>
  <si>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</si>
  <si>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</si>
  <si>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</si>
  <si>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</si>
  <si>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</si>
  <si>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</si>
  <si>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</si>
  <si>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</si>
  <si>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</si>
  <si>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</si>
  <si>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</si>
  <si>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</si>
  <si>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</si>
  <si>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</si>
  <si>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</si>
  <si>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</si>
  <si>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</si>
  <si>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</si>
  <si>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</si>
  <si>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</si>
  <si>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</si>
  <si>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</si>
  <si>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</si>
  <si>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</si>
  <si>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</si>
  <si>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</si>
  <si>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</si>
  <si>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</si>
  <si>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</si>
  <si>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</si>
  <si>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</si>
  <si>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</si>
  <si>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</si>
  <si>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</si>
  <si>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</si>
  <si>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</si>
  <si>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</si>
  <si>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</si>
  <si>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</si>
  <si>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</si>
  <si>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</si>
  <si>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</si>
  <si>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</si>
  <si>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</si>
  <si>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</si>
  <si>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</si>
  <si>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</si>
  <si>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</si>
  <si>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</si>
  <si>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</si>
  <si>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</si>
  <si>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</si>
  <si>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</si>
  <si>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</si>
  <si>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</si>
  <si>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</si>
  <si>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</si>
  <si>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</si>
  <si>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</si>
  <si>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</si>
  <si>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</si>
  <si>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</si>
  <si>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</si>
  <si>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</si>
  <si>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</si>
  <si>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</si>
  <si>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</si>
  <si>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</si>
  <si>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</si>
  <si>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</si>
  <si>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</si>
  <si>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</si>
  <si>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</si>
  <si>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</si>
  <si>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</si>
  <si>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</si>
  <si>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</si>
  <si>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</si>
  <si>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</si>
  <si>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</si>
  <si>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</si>
  <si>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</si>
  <si>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</si>
  <si>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</si>
  <si>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</si>
  <si>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</si>
  <si>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</si>
  <si>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</si>
  <si>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</si>
  <si>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</si>
  <si>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</si>
  <si>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</si>
  <si>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</si>
  <si>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</si>
  <si>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</si>
  <si>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</si>
  <si>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</si>
  <si>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</si>
  <si>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</si>
  <si>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</si>
  <si>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</si>
  <si>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</si>
  <si>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</si>
  <si>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</si>
  <si>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</si>
  <si>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</si>
  <si>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</si>
  <si>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</si>
  <si>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</si>
  <si>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</si>
  <si>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</si>
  <si>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</si>
  <si>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</si>
  <si>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</si>
  <si>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</si>
  <si>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</si>
  <si>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</si>
  <si>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</si>
  <si>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</si>
  <si>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</si>
  <si>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</si>
  <si>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</si>
  <si>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</si>
  <si>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</si>
  <si>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</si>
  <si>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</si>
  <si>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</si>
  <si>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</si>
  <si>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</si>
  <si>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</si>
  <si>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</si>
  <si>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</si>
  <si>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</si>
  <si>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</si>
  <si>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</si>
  <si>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</si>
  <si>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</si>
  <si>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</si>
  <si>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</si>
  <si>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</si>
  <si>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</si>
  <si>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</si>
  <si>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</si>
  <si>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</si>
  <si>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</si>
  <si>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</si>
  <si>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</si>
  <si>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</si>
  <si>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</si>
  <si>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</si>
  <si>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</si>
  <si>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</si>
  <si>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</si>
  <si>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</si>
  <si>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</si>
  <si>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</si>
  <si>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</si>
  <si>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</si>
  <si>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</si>
  <si>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</si>
  <si>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</si>
  <si>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</si>
  <si>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</si>
  <si>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</si>
  <si>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</si>
  <si>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</si>
  <si>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</si>
  <si>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</si>
  <si>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</si>
  <si>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</si>
  <si>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</si>
  <si>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</si>
  <si>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</si>
  <si>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</si>
  <si>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</si>
  <si>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</si>
  <si>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</si>
  <si>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</si>
  <si>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</si>
  <si>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</si>
  <si>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</si>
  <si>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</si>
  <si>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</si>
  <si>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</si>
  <si>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</si>
  <si>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</si>
  <si>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</si>
  <si>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</si>
  <si>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</si>
  <si>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</si>
  <si>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</si>
  <si>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</si>
  <si>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</si>
  <si>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</si>
  <si>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</si>
  <si>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</si>
  <si>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</si>
  <si>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</si>
  <si>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</si>
  <si>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</si>
  <si>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</si>
  <si>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</si>
  <si>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</si>
  <si>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</si>
  <si>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</si>
  <si>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</si>
  <si>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</si>
  <si>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</si>
  <si>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</si>
  <si>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</si>
  <si>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</si>
  <si>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</si>
  <si>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</si>
  <si>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</si>
  <si>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</si>
  <si>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</si>
  <si>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</si>
  <si>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</si>
  <si>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</si>
  <si>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</si>
  <si>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</si>
  <si>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</si>
  <si>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</si>
  <si>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</si>
  <si>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</si>
  <si>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</si>
  <si>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</si>
  <si>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</si>
  <si>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</si>
  <si>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</si>
  <si>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</si>
  <si>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</si>
  <si>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</si>
  <si>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</si>
  <si>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</si>
  <si>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</si>
  <si>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</si>
  <si>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</si>
  <si>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</si>
  <si>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</si>
  <si>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</si>
  <si>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</si>
  <si>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</si>
  <si>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</si>
  <si>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</si>
  <si>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</si>
  <si>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</si>
  <si>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</si>
  <si>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</si>
  <si>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</si>
  <si>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</si>
  <si>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</si>
  <si>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</si>
  <si>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</si>
  <si>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</si>
  <si>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</si>
  <si>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</si>
  <si>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</si>
  <si>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</si>
  <si>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</si>
  <si>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</si>
  <si>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</si>
  <si>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</si>
  <si>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</si>
  <si>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</si>
  <si>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</si>
  <si>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</si>
  <si>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</si>
  <si>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</si>
  <si>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</si>
  <si>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</si>
  <si>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</si>
  <si>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</si>
  <si>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</si>
  <si>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</si>
  <si>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</si>
  <si>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</si>
  <si>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</si>
  <si>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</si>
  <si>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</si>
  <si>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</si>
  <si>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</si>
  <si>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</si>
  <si>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</si>
  <si>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</si>
  <si>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</si>
  <si>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</si>
  <si>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</si>
  <si>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</si>
  <si>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</si>
  <si>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</si>
  <si>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</si>
  <si>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</si>
  <si>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</si>
  <si>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</si>
  <si>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</si>
  <si>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</si>
  <si>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</si>
  <si>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</si>
  <si>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</si>
  <si>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</si>
  <si>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</si>
  <si>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</si>
  <si>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</si>
  <si>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</si>
  <si>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</si>
  <si>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</si>
  <si>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</si>
  <si>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</si>
  <si>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</si>
  <si>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</si>
  <si>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</si>
  <si>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</si>
  <si>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</si>
  <si>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</si>
  <si>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</si>
  <si>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</si>
  <si>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</si>
  <si>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</si>
  <si>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</si>
  <si>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</si>
  <si>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</si>
  <si>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</si>
  <si>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</si>
  <si>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</si>
  <si>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</si>
  <si>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</si>
  <si>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</si>
  <si>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</si>
  <si>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</si>
  <si>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</si>
  <si>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</si>
  <si>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</si>
  <si>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</si>
  <si>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</si>
  <si>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</si>
  <si>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</si>
  <si>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</si>
  <si>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</si>
  <si>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</si>
  <si>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</si>
  <si>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</si>
  <si>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</si>
  <si>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</si>
  <si>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</si>
  <si>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</si>
  <si>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</si>
  <si>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</si>
  <si>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</si>
  <si>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</si>
  <si>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</si>
  <si>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</si>
  <si>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</si>
  <si>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</si>
  <si>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</si>
  <si>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</si>
  <si>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</si>
  <si>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</si>
  <si>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</si>
  <si>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</si>
  <si>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</si>
  <si>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</si>
  <si>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</si>
  <si>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</si>
  <si>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</si>
  <si>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</si>
  <si>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</si>
  <si>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</si>
  <si>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</si>
  <si>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</si>
  <si>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</si>
  <si>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</si>
  <si>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</si>
  <si>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</si>
  <si>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</si>
  <si>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</si>
  <si>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</si>
  <si>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</si>
  <si>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</si>
  <si>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</si>
  <si>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</si>
  <si>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</si>
  <si>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</si>
  <si>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</si>
  <si>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</si>
  <si>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</si>
  <si>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</si>
  <si>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</si>
  <si>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</si>
  <si>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</si>
  <si>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</si>
  <si>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</si>
  <si>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</si>
  <si>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</si>
  <si>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</si>
  <si>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</si>
  <si>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</si>
  <si>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</si>
  <si>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</si>
  <si>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</si>
  <si>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</si>
  <si>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</si>
  <si>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</si>
  <si>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</si>
  <si>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</si>
  <si>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</si>
  <si>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</si>
  <si>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</si>
  <si>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</si>
  <si>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</si>
  <si>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</si>
  <si>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</si>
  <si>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</si>
  <si>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</si>
  <si>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</si>
  <si>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</si>
  <si>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</si>
  <si>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</si>
  <si>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</si>
  <si>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</si>
  <si>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</si>
  <si>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</si>
  <si>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</si>
  <si>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</si>
  <si>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</si>
  <si>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</si>
  <si>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</si>
  <si>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</si>
  <si>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</si>
  <si>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</si>
  <si>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</si>
  <si>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</si>
  <si>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</si>
  <si>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</si>
  <si>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</si>
  <si>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</si>
  <si>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</si>
  <si>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</si>
  <si>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</si>
  <si>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</si>
  <si>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</si>
  <si>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</si>
  <si>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</si>
  <si>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</si>
  <si>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</si>
  <si>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</si>
  <si>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</si>
  <si>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</si>
  <si>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</si>
  <si>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</si>
  <si>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</si>
  <si>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</si>
  <si>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</si>
  <si>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</si>
  <si>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</si>
  <si>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</si>
  <si>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</si>
  <si>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</si>
  <si>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</si>
  <si>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</si>
  <si>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</si>
  <si>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</si>
  <si>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</si>
  <si>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</si>
  <si>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</si>
  <si>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</si>
  <si>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</si>
  <si>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</si>
  <si>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</si>
  <si>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</si>
  <si>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</si>
  <si>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</si>
  <si>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</si>
  <si>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</si>
  <si>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</si>
  <si>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</si>
  <si>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</si>
  <si>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</si>
  <si>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</si>
  <si>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</si>
  <si>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</si>
  <si>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</si>
  <si>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</si>
  <si>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</si>
  <si>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</si>
  <si>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</si>
  <si>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</si>
  <si>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</si>
  <si>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</si>
  <si>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</si>
  <si>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</si>
  <si>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</si>
  <si>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</si>
  <si>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</si>
  <si>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</si>
  <si>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</si>
  <si>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</si>
  <si>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</si>
  <si>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</si>
  <si>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</si>
  <si>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</si>
  <si>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</si>
  <si>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</si>
  <si>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</si>
  <si>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</si>
  <si>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</si>
  <si>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</si>
  <si>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</si>
  <si>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</si>
  <si>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</si>
  <si>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</si>
  <si>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</si>
  <si>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</si>
  <si>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</si>
  <si>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</si>
  <si>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</si>
  <si>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</si>
  <si>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</si>
  <si>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</si>
  <si>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</si>
  <si>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</si>
  <si>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</si>
  <si>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</si>
  <si>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</si>
  <si>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</si>
  <si>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</si>
  <si>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</si>
  <si>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</si>
  <si>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</si>
  <si>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</si>
  <si>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</si>
  <si>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</si>
  <si>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</si>
  <si>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</si>
  <si>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</si>
  <si>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</si>
  <si>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</si>
  <si>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</si>
  <si>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</si>
  <si>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</si>
  <si>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</si>
  <si>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</si>
  <si>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</si>
  <si>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</si>
  <si>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</si>
  <si>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</si>
  <si>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</si>
  <si>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</si>
  <si>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</si>
  <si>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</si>
  <si>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</si>
  <si>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</si>
  <si>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</si>
  <si>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</si>
  <si>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</si>
  <si>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</si>
  <si>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</si>
  <si>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</si>
  <si>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</si>
  <si>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</si>
  <si>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</si>
  <si>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</si>
  <si>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</si>
  <si>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</si>
  <si>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</si>
  <si>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</si>
  <si>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</si>
  <si>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</si>
  <si>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</si>
  <si>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</si>
  <si>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</si>
  <si>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</si>
  <si>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</si>
  <si>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</si>
  <si>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</si>
  <si>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</si>
  <si>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</si>
  <si>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</si>
  <si>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</si>
  <si>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</si>
  <si>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</si>
  <si>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</si>
  <si>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</si>
  <si>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</si>
  <si>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</si>
  <si>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</si>
  <si>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</si>
  <si>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</si>
  <si>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</si>
  <si>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</si>
  <si>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</si>
  <si>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</si>
  <si>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</si>
  <si>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</si>
  <si>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</si>
  <si>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</si>
  <si>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</si>
  <si>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</si>
  <si>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</si>
  <si>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</si>
  <si>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</si>
  <si>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</si>
  <si>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</si>
  <si>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</si>
  <si>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</si>
  <si>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</si>
  <si>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</si>
  <si>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</si>
  <si>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</si>
  <si>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</si>
  <si>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</si>
  <si>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</si>
  <si>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</si>
  <si>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</si>
  <si>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</si>
  <si>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</si>
  <si>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</si>
  <si>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</si>
  <si>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</si>
  <si>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</si>
  <si>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</si>
  <si>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</si>
  <si>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</si>
  <si>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</si>
  <si>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</si>
  <si>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</si>
  <si>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</si>
  <si>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</si>
  <si>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</si>
  <si>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</si>
  <si>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</si>
  <si>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</si>
  <si>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</si>
  <si>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</si>
  <si>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</si>
  <si>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</si>
  <si>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</si>
  <si>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</si>
  <si>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</si>
  <si>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</si>
  <si>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</si>
  <si>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</si>
  <si>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</si>
  <si>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</si>
  <si>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</si>
  <si>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</si>
  <si>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</si>
  <si>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</si>
  <si>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</si>
  <si>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</si>
  <si>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</si>
  <si>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</si>
  <si>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</si>
  <si>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</si>
  <si>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</si>
  <si>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</si>
  <si>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</si>
  <si>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</si>
  <si>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</si>
  <si>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</si>
  <si>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</si>
  <si>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</si>
  <si>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</si>
  <si>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</si>
  <si>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</si>
  <si>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</si>
  <si>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</si>
  <si>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</si>
  <si>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</si>
  <si>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</si>
  <si>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</si>
  <si>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</si>
  <si>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</si>
  <si>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</si>
  <si>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</si>
  <si>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</si>
  <si>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</si>
  <si>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</si>
  <si>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</si>
  <si>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</si>
  <si>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</si>
  <si>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</si>
  <si>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</si>
  <si>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</si>
  <si>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</si>
  <si>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</si>
  <si>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</si>
  <si>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</si>
  <si>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</si>
  <si>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</si>
  <si>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</si>
  <si>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</si>
  <si>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</si>
  <si>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</si>
  <si>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</si>
  <si>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</si>
  <si>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</si>
  <si>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</si>
  <si>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</si>
  <si>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</si>
  <si>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</si>
  <si>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</si>
  <si>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</si>
  <si>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</si>
  <si>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</si>
  <si>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</si>
  <si>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</si>
  <si>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</si>
  <si>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</si>
  <si>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</si>
  <si>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</si>
  <si>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</si>
  <si>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</si>
  <si>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</si>
  <si>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</si>
  <si>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</si>
  <si>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</si>
  <si>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</si>
  <si>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</si>
  <si>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</si>
  <si>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</si>
  <si>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</si>
  <si>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</si>
  <si>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</si>
  <si>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</si>
  <si>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</si>
  <si>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</si>
  <si>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</si>
  <si>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</si>
  <si>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</si>
  <si>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</si>
  <si>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</si>
  <si>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</si>
  <si>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</si>
  <si>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</si>
  <si>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</si>
  <si>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</si>
  <si>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</si>
  <si>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</si>
  <si>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</si>
  <si>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</si>
  <si>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</si>
  <si>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</si>
  <si>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</si>
  <si>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</si>
  <si>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</si>
  <si>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</si>
  <si>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</si>
  <si>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</si>
  <si>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</si>
  <si>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</si>
  <si>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</si>
  <si>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</si>
  <si>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</si>
  <si>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</si>
  <si>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</si>
  <si>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</si>
  <si>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</si>
  <si>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</si>
  <si>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</si>
  <si>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</si>
  <si>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</si>
  <si>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</si>
  <si>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</si>
  <si>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</si>
  <si>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</si>
  <si>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</si>
  <si>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</si>
  <si>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</si>
  <si>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</si>
  <si>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</si>
  <si>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</si>
  <si>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</si>
  <si>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</si>
  <si>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</si>
  <si>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</si>
  <si>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</si>
  <si>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</si>
  <si>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</si>
  <si>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</si>
  <si>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</si>
  <si>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</si>
  <si>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</si>
  <si>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</si>
  <si>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</si>
  <si>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</si>
  <si>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</si>
  <si>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</si>
  <si>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</si>
  <si>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</si>
  <si>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</si>
  <si>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</si>
  <si>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</si>
  <si>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</si>
  <si>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</si>
  <si>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</si>
  <si>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</si>
  <si>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</si>
  <si>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</si>
  <si>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</si>
  <si>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</si>
  <si>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</si>
  <si>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</si>
  <si>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</si>
  <si>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</si>
  <si>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</si>
  <si>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</si>
  <si>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</si>
  <si>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</si>
  <si>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</si>
  <si>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</si>
  <si>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</si>
  <si>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</si>
  <si>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</si>
  <si>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</si>
  <si>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</si>
  <si>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</si>
  <si>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</si>
  <si>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</si>
  <si>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</si>
  <si>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</si>
  <si>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</si>
  <si>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</si>
  <si>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</si>
  <si>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</si>
  <si>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</si>
  <si>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</si>
  <si>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</si>
  <si>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</si>
  <si>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</si>
  <si>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</si>
  <si>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</si>
  <si>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</si>
  <si>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</si>
  <si>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</si>
  <si>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</si>
  <si>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</si>
  <si>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</si>
  <si>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</si>
  <si>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</si>
  <si>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</si>
  <si>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</si>
  <si>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</si>
  <si>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</si>
  <si>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</si>
  <si>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</si>
  <si>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</si>
  <si>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</si>
  <si>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</si>
  <si>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</si>
  <si>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</si>
  <si>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</si>
  <si>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</si>
  <si>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</si>
  <si>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</si>
  <si>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</si>
  <si>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</si>
  <si>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</si>
  <si>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</si>
  <si>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</si>
  <si>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</si>
  <si>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</si>
  <si>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</si>
  <si>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</si>
  <si>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</si>
  <si>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</si>
  <si>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</si>
  <si>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</si>
  <si>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</si>
  <si>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</si>
  <si>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</si>
  <si>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</si>
  <si>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</si>
  <si>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</si>
  <si>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</si>
  <si>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</si>
  <si>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</si>
  <si>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</si>
  <si>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</si>
  <si>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</si>
  <si>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</si>
  <si>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</si>
  <si>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</si>
  <si>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</si>
  <si>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</si>
  <si>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</si>
  <si>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</si>
  <si>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</si>
  <si>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</si>
  <si>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</si>
  <si>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</si>
  <si>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</si>
  <si>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</si>
  <si>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</si>
  <si>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</si>
  <si>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</si>
  <si>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</si>
  <si>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</si>
  <si>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</si>
  <si>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</si>
  <si>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</si>
  <si>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</si>
  <si>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</si>
  <si>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</si>
  <si>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</si>
  <si>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</si>
  <si>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</si>
  <si>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</si>
  <si>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</si>
  <si>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</si>
  <si>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</si>
  <si>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</si>
  <si>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</si>
  <si>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</si>
  <si>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</si>
  <si>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</si>
  <si>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</si>
  <si>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</si>
  <si>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</si>
  <si>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</si>
  <si>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</si>
  <si>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</si>
  <si>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</si>
  <si>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</si>
  <si>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</si>
  <si>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</si>
  <si>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</si>
  <si>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</si>
  <si>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</si>
  <si>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</si>
  <si>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</si>
  <si>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</si>
  <si>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</si>
  <si>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</si>
  <si>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</si>
  <si>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</si>
  <si>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</si>
  <si>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</si>
  <si>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</si>
  <si>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</si>
  <si>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</si>
  <si>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</si>
  <si>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</si>
  <si>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</si>
  <si>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</si>
  <si>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</si>
  <si>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</si>
  <si>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</si>
  <si>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</si>
  <si>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</si>
  <si>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</si>
  <si>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</si>
  <si>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</si>
  <si>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</si>
  <si>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</si>
  <si>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</si>
  <si>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</si>
  <si>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</si>
  <si>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</si>
  <si>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</si>
  <si>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</si>
  <si>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</si>
  <si>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</si>
  <si>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</si>
  <si>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</si>
  <si>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</si>
  <si>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</si>
  <si>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</si>
  <si>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</si>
  <si>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</si>
  <si>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</si>
  <si>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</si>
  <si>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</si>
  <si>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</si>
  <si>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</si>
  <si>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</si>
  <si>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</si>
  <si>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</si>
  <si>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</si>
  <si>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</si>
  <si>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</si>
  <si>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</si>
  <si>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</si>
  <si>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</si>
  <si>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</si>
  <si>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</si>
  <si>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</si>
  <si>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</si>
  <si>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</si>
  <si>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</si>
  <si>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</si>
  <si>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</si>
  <si>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</si>
  <si>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</si>
  <si>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</si>
  <si>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</si>
  <si>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</si>
  <si>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</si>
  <si>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</si>
  <si>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</si>
  <si>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</si>
  <si>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</si>
  <si>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</si>
  <si>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</si>
  <si>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</si>
  <si>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</si>
  <si>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</si>
  <si>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</si>
  <si>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</si>
  <si>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</si>
  <si>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</si>
  <si>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</si>
  <si>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</si>
  <si>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</si>
  <si>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</si>
  <si>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</si>
  <si>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</si>
  <si>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</si>
  <si>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</si>
  <si>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</si>
  <si>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</si>
  <si>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</si>
  <si>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</si>
  <si>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</si>
  <si>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</si>
  <si>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</si>
  <si>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</si>
  <si>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</si>
  <si>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</si>
  <si>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</si>
  <si>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</si>
  <si>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</si>
  <si>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</si>
  <si>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</si>
  <si>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</si>
  <si>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</si>
  <si>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</si>
  <si>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</si>
  <si>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</si>
  <si>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</si>
  <si>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</si>
  <si>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</si>
  <si>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</si>
  <si>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</si>
  <si>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</si>
  <si>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</si>
  <si>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</si>
  <si>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</si>
  <si>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</si>
  <si>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</si>
  <si>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</si>
  <si>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</si>
  <si>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</si>
  <si>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</si>
  <si>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</si>
  <si>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</si>
  <si>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</si>
  <si>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</si>
  <si>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</si>
  <si>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</si>
  <si>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</si>
  <si>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</si>
  <si>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</si>
  <si>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</si>
  <si>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</si>
  <si>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</si>
  <si>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</si>
  <si>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</si>
  <si>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</si>
  <si>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</si>
  <si>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</si>
  <si>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</si>
  <si>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</si>
  <si>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</si>
  <si>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</si>
  <si>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</si>
  <si>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</si>
  <si>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</si>
  <si>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</si>
  <si>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</si>
  <si>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</si>
  <si>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</si>
  <si>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</si>
  <si>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</si>
  <si>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</si>
  <si>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</si>
  <si>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</si>
  <si>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</si>
  <si>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</si>
  <si>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</si>
  <si>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</si>
  <si>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</si>
  <si>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</si>
  <si>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</si>
  <si>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</si>
  <si>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</si>
  <si>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</si>
  <si>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</si>
  <si>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</si>
  <si>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</si>
  <si>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</si>
  <si>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</si>
  <si>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</si>
  <si>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</si>
  <si>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</si>
  <si>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</si>
  <si>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</si>
  <si>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</si>
  <si>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</si>
  <si>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</si>
  <si>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</si>
  <si>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</si>
  <si>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</si>
  <si>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</si>
  <si>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</si>
  <si>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</si>
  <si>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</si>
  <si>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</si>
  <si>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</si>
  <si>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</si>
  <si>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</si>
  <si>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</si>
  <si>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</si>
  <si>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</si>
  <si>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</si>
  <si>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</si>
  <si>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</si>
  <si>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</si>
  <si>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</si>
  <si>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</si>
  <si>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</si>
  <si>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</si>
  <si>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</si>
  <si>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</si>
  <si>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</si>
  <si>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</si>
  <si>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</si>
  <si>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</si>
  <si>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</si>
  <si>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</si>
  <si>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</si>
  <si>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</si>
  <si>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</si>
  <si>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</si>
  <si>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</si>
  <si>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</si>
  <si>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</si>
  <si>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</si>
  <si>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</si>
  <si>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</si>
  <si>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</si>
  <si>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</si>
  <si>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</si>
  <si>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</si>
  <si>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</si>
  <si>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</si>
  <si>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</si>
  <si>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</si>
  <si>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</si>
  <si>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</si>
  <si>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</si>
  <si>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</si>
  <si>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</si>
  <si>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</si>
  <si>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</si>
  <si>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</si>
  <si>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</si>
  <si>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</si>
  <si>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</si>
  <si>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</si>
  <si>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</si>
  <si>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</si>
  <si>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</si>
  <si>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</si>
  <si>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</si>
  <si>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</si>
  <si>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</si>
  <si>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</si>
  <si>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</si>
  <si>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</si>
  <si>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</si>
  <si>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</si>
  <si>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</si>
  <si>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</si>
  <si>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</si>
  <si>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</si>
  <si>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</si>
  <si>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</si>
  <si>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</si>
  <si>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</si>
  <si>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</si>
  <si>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</si>
  <si>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</si>
  <si>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</si>
  <si>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</si>
  <si>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</si>
  <si>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</si>
  <si>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</si>
  <si>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</si>
  <si>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</si>
  <si>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</si>
  <si>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</si>
  <si>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</si>
  <si>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</si>
  <si>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</si>
  <si>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</si>
  <si>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</si>
  <si>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</si>
  <si>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</si>
  <si>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</si>
  <si>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</si>
  <si>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</si>
  <si>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</si>
  <si>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</si>
  <si>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</si>
  <si>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</si>
  <si>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</si>
  <si>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</si>
  <si>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</si>
  <si>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</si>
  <si>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</si>
  <si>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</si>
  <si>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</si>
  <si>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</si>
  <si>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</si>
  <si>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</si>
  <si>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</si>
  <si>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</si>
  <si>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</si>
  <si>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</si>
  <si>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</si>
  <si>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</si>
  <si>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</si>
  <si>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</si>
  <si>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</si>
  <si>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</si>
  <si>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</si>
  <si>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</si>
  <si>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</si>
  <si>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</si>
  <si>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</si>
  <si>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</si>
  <si>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</si>
  <si>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</si>
  <si>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</si>
  <si>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</si>
  <si>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</si>
  <si>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</si>
  <si>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</si>
  <si>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</si>
  <si>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</si>
  <si>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</si>
  <si>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</si>
  <si>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</si>
  <si>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</si>
  <si>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</si>
  <si>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</si>
  <si>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</si>
  <si>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</si>
  <si>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</si>
  <si>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</si>
  <si>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</si>
  <si>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</si>
  <si>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</si>
  <si>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</si>
  <si>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</si>
  <si>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</si>
  <si>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</si>
  <si>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</si>
  <si>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</si>
  <si>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</si>
  <si>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</si>
  <si>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</si>
  <si>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</si>
  <si>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</si>
  <si>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</si>
  <si>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</si>
  <si>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</si>
  <si>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</si>
  <si>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</si>
  <si>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</si>
  <si>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</si>
  <si>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</si>
  <si>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</si>
  <si>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</si>
  <si>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</si>
  <si>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</si>
  <si>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</si>
  <si>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</si>
  <si>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</si>
  <si>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</si>
  <si>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</si>
  <si>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</si>
  <si>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</si>
  <si>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</si>
  <si>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</si>
  <si>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</si>
  <si>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</si>
  <si>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</si>
  <si>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</si>
  <si>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</si>
  <si>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</si>
  <si>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</si>
  <si>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</si>
  <si>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</si>
  <si>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</si>
  <si>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</si>
  <si>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</si>
  <si>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</si>
  <si>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</si>
  <si>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</si>
  <si>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</si>
  <si>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</si>
  <si>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</si>
  <si>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</si>
  <si>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</si>
  <si>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</si>
  <si>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</si>
  <si>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</si>
  <si>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</si>
  <si>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</si>
  <si>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</si>
  <si>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</si>
  <si>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</si>
  <si>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</si>
  <si>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</si>
  <si>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</si>
  <si>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</si>
  <si>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</si>
  <si>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</si>
  <si>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</si>
  <si>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</si>
  <si>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</si>
  <si>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</si>
  <si>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</si>
  <si>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</si>
  <si>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</si>
  <si>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</si>
  <si>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</si>
  <si>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</si>
  <si>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</si>
  <si>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</si>
  <si>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</si>
  <si>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</si>
  <si>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</si>
  <si>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</si>
  <si>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</si>
  <si>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</si>
  <si>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</si>
  <si>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</si>
  <si>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</si>
  <si>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</si>
  <si>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</si>
  <si>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</si>
  <si>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</si>
  <si>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</si>
  <si>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</si>
  <si>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</si>
  <si>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</si>
  <si>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</si>
  <si>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</si>
  <si>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</si>
  <si>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</si>
  <si>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</si>
  <si>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</si>
  <si>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</si>
  <si>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</si>
  <si>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</si>
  <si>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</si>
  <si>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</si>
  <si>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</si>
  <si>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</si>
  <si>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</si>
  <si>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</si>
  <si>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</si>
  <si>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</si>
  <si>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</si>
  <si>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</si>
  <si>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</si>
  <si>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</si>
  <si>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</si>
  <si>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</si>
  <si>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</si>
  <si>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</si>
  <si>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</si>
  <si>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</si>
  <si>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</si>
  <si>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</si>
  <si>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</si>
  <si>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</si>
  <si>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</si>
  <si>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</si>
  <si>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</si>
  <si>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</si>
  <si>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</si>
  <si>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</si>
  <si>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</si>
  <si>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</si>
  <si>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</si>
  <si>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</si>
  <si>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</si>
  <si>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</si>
  <si>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</si>
  <si>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</si>
  <si>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</si>
  <si>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</si>
  <si>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</si>
  <si>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</si>
  <si>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</si>
  <si>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</si>
  <si>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</si>
  <si>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</si>
  <si>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</si>
  <si>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</si>
  <si>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</si>
  <si>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</si>
  <si>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</si>
  <si>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</si>
  <si>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</si>
  <si>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</si>
  <si>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</si>
  <si>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</si>
  <si>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</si>
  <si>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</si>
  <si>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</si>
  <si>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</si>
  <si>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</si>
  <si>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</si>
  <si>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</si>
  <si>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</si>
  <si>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</si>
  <si>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</si>
  <si>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</si>
  <si>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</si>
  <si>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</si>
  <si>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</si>
  <si>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</si>
  <si>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</si>
  <si>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</si>
  <si>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</si>
  <si>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</si>
  <si>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</si>
  <si>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</si>
  <si>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</si>
  <si>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</si>
  <si>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</si>
  <si>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</si>
  <si>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</si>
  <si>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</si>
  <si>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</si>
  <si>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</si>
  <si>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</si>
  <si>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</si>
  <si>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</si>
  <si>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</si>
  <si>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</si>
  <si>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</si>
  <si>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</si>
  <si>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</si>
  <si>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</si>
  <si>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</si>
  <si>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</si>
  <si>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</si>
  <si>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</si>
  <si>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</si>
  <si>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</si>
  <si>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</si>
  <si>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</si>
  <si>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</si>
  <si>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</si>
  <si>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</si>
  <si>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</si>
  <si>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</si>
  <si>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</si>
  <si>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</si>
  <si>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</si>
  <si>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</si>
  <si>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</si>
  <si>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</si>
  <si>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</si>
  <si>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</si>
  <si>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</si>
  <si>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</si>
  <si>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</si>
  <si>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</si>
  <si>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</si>
  <si>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</si>
  <si>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</si>
  <si>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</si>
  <si>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</si>
  <si>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</si>
  <si>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</si>
  <si>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</si>
  <si>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</si>
  <si>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</si>
  <si>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</si>
  <si>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</si>
  <si>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</si>
  <si>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</si>
  <si>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</si>
  <si>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</si>
  <si>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</si>
  <si>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</si>
  <si>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</si>
  <si>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</si>
  <si>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</si>
  <si>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</si>
  <si>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</si>
  <si>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</si>
  <si>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</si>
  <si>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</si>
  <si>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</si>
  <si>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</si>
  <si>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</si>
  <si>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</si>
  <si>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</si>
  <si>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</si>
  <si>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</si>
  <si>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</si>
  <si>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</si>
  <si>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</si>
  <si>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</si>
  <si>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</si>
  <si>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</si>
  <si>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</si>
  <si>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</si>
  <si>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</si>
  <si>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</si>
  <si>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</si>
  <si>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</si>
  <si>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</si>
  <si>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</si>
  <si>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</si>
  <si>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</si>
  <si>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</si>
  <si>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</si>
  <si>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</si>
  <si>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</si>
  <si>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</si>
  <si>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</si>
  <si>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</si>
  <si>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</si>
  <si>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</si>
  <si>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</si>
  <si>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</si>
  <si>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</si>
  <si>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</si>
  <si>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</si>
  <si>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</si>
  <si>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</si>
  <si>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</si>
  <si>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</si>
  <si>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</si>
  <si>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</si>
  <si>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</si>
  <si>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</si>
  <si>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</si>
  <si>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</si>
  <si>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</si>
  <si>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</si>
  <si>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</si>
  <si>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</si>
  <si>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</si>
  <si>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</si>
  <si>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</si>
  <si>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</si>
  <si>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</si>
  <si>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</si>
  <si>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</si>
  <si>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</si>
  <si>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</si>
  <si>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</si>
  <si>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</si>
  <si>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</si>
  <si>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</si>
  <si>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</si>
  <si>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</si>
  <si>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</si>
  <si>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</si>
  <si>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</si>
  <si>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</si>
  <si>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</si>
  <si>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</si>
  <si>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</si>
  <si>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</si>
  <si>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</si>
  <si>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</si>
  <si>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</si>
  <si>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</si>
  <si>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</si>
  <si>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</si>
  <si>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</si>
  <si>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</si>
  <si>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</si>
  <si>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</si>
  <si>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</si>
  <si>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</si>
  <si>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</si>
  <si>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</si>
  <si>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</si>
  <si>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</si>
  <si>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</si>
  <si>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</si>
  <si>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</si>
  <si>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</si>
  <si>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</si>
  <si>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</si>
  <si>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</si>
  <si>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</si>
  <si>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</si>
  <si>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</si>
  <si>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</si>
  <si>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</si>
  <si>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</si>
  <si>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</si>
  <si>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</si>
  <si>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</si>
  <si>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</si>
  <si>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</si>
  <si>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</si>
  <si>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</si>
  <si>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</si>
  <si>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</si>
  <si>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</si>
  <si>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</si>
  <si>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</si>
  <si>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</si>
  <si>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</si>
  <si>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</si>
  <si>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</si>
  <si>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</si>
  <si>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</si>
  <si>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</si>
  <si>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</si>
  <si>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</si>
  <si>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</si>
  <si>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</si>
  <si>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</si>
  <si>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</si>
  <si>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</si>
  <si>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</si>
  <si>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</si>
  <si>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</si>
  <si>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</si>
  <si>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</si>
  <si>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</si>
  <si>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</si>
  <si>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</si>
  <si>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</si>
  <si>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</si>
  <si>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</si>
  <si>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</si>
  <si>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</si>
  <si>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</si>
  <si>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</si>
  <si>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</si>
  <si>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</si>
  <si>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</si>
  <si>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</si>
  <si>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</si>
  <si>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</si>
  <si>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</si>
  <si>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</si>
  <si>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</si>
  <si>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</si>
  <si>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</si>
  <si>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</si>
  <si>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184-2009</t>
  </si>
  <si>
    <t>Convenio de asociacion 608</t>
  </si>
  <si>
    <t>Contrato No. 363-2014</t>
  </si>
  <si>
    <t>Contrato No. 279-2007</t>
  </si>
  <si>
    <t>Convenio NAJ 390 NAJ 357</t>
  </si>
  <si>
    <t>Contrato No. 660-2009</t>
  </si>
  <si>
    <t>Convenio NAJ-826 NAJ-754-2014</t>
  </si>
  <si>
    <t>Convenio de asociación N° 1142-2016</t>
  </si>
  <si>
    <t>MEN: MINISTERIO DE EDUCACION NACIONAL</t>
  </si>
  <si>
    <t>OIM: ORGANIZACIÓN INTERNACIONAL PARA LAS MIGRACIONES</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</si>
  <si>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</si>
  <si>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</si>
  <si>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</si>
  <si>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</si>
  <si>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</si>
  <si>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CNR: CONSEJO NORUEGO PARA LOS REFUGIADOS</t>
  </si>
  <si>
    <t>FUNDACIÓN CORONA</t>
  </si>
  <si>
    <t>Convenio de Cooperación No. T0803-64-1</t>
  </si>
  <si>
    <t>Contrato prestación de servicios No. 2011 ID 4562,11</t>
  </si>
  <si>
    <t>Convenio entre la Fundación Colombia y LA CID</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</si>
  <si>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</si>
  <si>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</si>
  <si>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</si>
  <si>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2021-25-10000880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</si>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</sst>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5"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128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128</v>
      </c>
      <c r="J20" s="41" t="s">
        <v>1063</v>
      </c>
      <c r="K20" s="42">
        <v>2067999034</v>
      </c>
      <c r="L20" s="43"/>
      <c r="M20" s="43">
        <v>44561</v>
      </c>
      <c r="N20" s="44">
        <f t="shared" ref="N20:N35" si="0">+(M20-L20)/30</f>
        <v>1485.3666666666666</v>
      </c>
      <c r="O20" s="45"/>
      <c r="P20" s="1"/>
      <c r="Q20" s="1"/>
      <c r="R20" s="1"/>
      <c r="S20" s="1"/>
      <c r="T20" s="1"/>
      <c r="U20" s="46"/>
      <c r="V20" s="47">
        <f t="shared" ref="V20:W20" ca="1" si="1">NOW()</f>
        <v>44193.96139340278</v>
      </c>
      <c r="W20" s="47">
        <f t="shared" ca="1" si="1"/>
        <v>44193.96139340278</v>
      </c>
      <c r="X20" s="1"/>
      <c r="Y20" s="1"/>
      <c r="Z20" s="1"/>
      <c r="AA20" s="1"/>
      <c r="AB20" s="1"/>
    </row>
    <row r="21" spans="1:28" ht="30" customHeight="1" outlineLevel="1" x14ac:dyDescent="0.2">
      <c r="A21" s="4"/>
      <c r="B21" s="48"/>
      <c r="C21" s="1"/>
      <c r="D21" s="1"/>
      <c r="E21" s="1"/>
      <c r="F21" s="1"/>
      <c r="G21" s="1"/>
      <c r="H21" s="34"/>
      <c r="I21" s="40" t="s">
        <v>128</v>
      </c>
      <c r="J21" s="41" t="s">
        <v>1204</v>
      </c>
      <c r="K21" s="42">
        <v>2067999034</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128</v>
      </c>
      <c r="J22" s="41" t="s">
        <v>530</v>
      </c>
      <c r="K22" s="42">
        <v>2067999034</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128</v>
      </c>
      <c r="J23" s="41" t="s">
        <v>567</v>
      </c>
      <c r="K23" s="42">
        <v>2067999034</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128</v>
      </c>
      <c r="J24" s="41" t="s">
        <v>1215</v>
      </c>
      <c r="K24" s="42">
        <v>2067999034</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2713</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46</v>
      </c>
      <c r="D48" s="67" t="s">
        <v>2692</v>
      </c>
      <c r="E48" s="68">
        <v>39396</v>
      </c>
      <c r="F48" s="68">
        <v>39505</v>
      </c>
      <c r="G48" s="69">
        <f t="shared" ref="G48:G55" si="2">IF(AND(E48&lt;&gt;"",F48&lt;&gt;""),((F48-E48)/30),"")</f>
        <v>3.6333333333333333</v>
      </c>
      <c r="H48" s="65" t="s">
        <v>2700</v>
      </c>
      <c r="I48" s="67" t="s">
        <v>128</v>
      </c>
      <c r="J48" s="67" t="s">
        <v>170</v>
      </c>
      <c r="K48" s="70">
        <v>3526400000</v>
      </c>
      <c r="L48" s="71" t="s">
        <v>108</v>
      </c>
      <c r="M48" s="72">
        <v>1</v>
      </c>
      <c r="N48" s="71" t="s">
        <v>113</v>
      </c>
      <c r="O48" s="71" t="s">
        <v>108</v>
      </c>
      <c r="P48" s="73"/>
      <c r="Q48" s="73"/>
      <c r="R48" s="73"/>
      <c r="S48" s="73"/>
      <c r="T48" s="73"/>
      <c r="U48" s="73"/>
      <c r="V48" s="73"/>
      <c r="W48" s="73"/>
      <c r="X48" s="73"/>
      <c r="Y48" s="73"/>
      <c r="Z48" s="73"/>
      <c r="AA48" s="73"/>
      <c r="AB48" s="73"/>
    </row>
    <row r="49" spans="1:28" ht="24.75" customHeight="1" x14ac:dyDescent="0.2">
      <c r="A49" s="64">
        <v>2</v>
      </c>
      <c r="B49" s="65" t="s">
        <v>2698</v>
      </c>
      <c r="C49" s="71" t="s">
        <v>41</v>
      </c>
      <c r="D49" s="67" t="s">
        <v>2693</v>
      </c>
      <c r="E49" s="68">
        <v>39934</v>
      </c>
      <c r="F49" s="68">
        <v>40177</v>
      </c>
      <c r="G49" s="69">
        <f t="shared" si="2"/>
        <v>8.1</v>
      </c>
      <c r="H49" s="65" t="s">
        <v>2701</v>
      </c>
      <c r="I49" s="67" t="s">
        <v>128</v>
      </c>
      <c r="J49" s="67" t="s">
        <v>170</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2697</v>
      </c>
      <c r="C50" s="71" t="s">
        <v>46</v>
      </c>
      <c r="D50" s="67" t="s">
        <v>2689</v>
      </c>
      <c r="E50" s="68">
        <v>39884</v>
      </c>
      <c r="F50" s="68">
        <v>40542</v>
      </c>
      <c r="G50" s="69">
        <f t="shared" si="2"/>
        <v>21.933333333333334</v>
      </c>
      <c r="H50" s="74" t="s">
        <v>2686</v>
      </c>
      <c r="I50" s="67" t="s">
        <v>128</v>
      </c>
      <c r="J50" s="67" t="s">
        <v>170</v>
      </c>
      <c r="K50" s="70">
        <v>2436000000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2697</v>
      </c>
      <c r="C51" s="71" t="s">
        <v>46</v>
      </c>
      <c r="D51" s="67" t="s">
        <v>2694</v>
      </c>
      <c r="E51" s="68">
        <v>40016</v>
      </c>
      <c r="F51" s="68">
        <v>40542</v>
      </c>
      <c r="G51" s="69">
        <f t="shared" si="2"/>
        <v>17.533333333333335</v>
      </c>
      <c r="H51" s="65" t="s">
        <v>2687</v>
      </c>
      <c r="I51" s="67" t="s">
        <v>128</v>
      </c>
      <c r="J51" s="67" t="s">
        <v>1135</v>
      </c>
      <c r="K51" s="70">
        <v>4103200000</v>
      </c>
      <c r="L51" s="71" t="s">
        <v>108</v>
      </c>
      <c r="M51" s="72">
        <v>1</v>
      </c>
      <c r="N51" s="71" t="s">
        <v>113</v>
      </c>
      <c r="O51" s="71" t="s">
        <v>108</v>
      </c>
      <c r="P51" s="73"/>
      <c r="Q51" s="73"/>
      <c r="R51" s="73"/>
      <c r="S51" s="73"/>
      <c r="T51" s="73"/>
      <c r="U51" s="73"/>
      <c r="V51" s="73"/>
      <c r="W51" s="73"/>
      <c r="X51" s="73"/>
      <c r="Y51" s="73"/>
      <c r="Z51" s="73"/>
      <c r="AA51" s="73"/>
      <c r="AB51" s="73"/>
    </row>
    <row r="52" spans="1:28" ht="24.75" customHeight="1" outlineLevel="1" x14ac:dyDescent="0.2">
      <c r="A52" s="64">
        <v>5</v>
      </c>
      <c r="B52" s="65" t="s">
        <v>2704</v>
      </c>
      <c r="C52" s="71" t="s">
        <v>41</v>
      </c>
      <c r="D52" s="67" t="s">
        <v>2706</v>
      </c>
      <c r="E52" s="68">
        <v>40129</v>
      </c>
      <c r="F52" s="68">
        <v>40527</v>
      </c>
      <c r="G52" s="69">
        <f t="shared" si="2"/>
        <v>13.266666666666667</v>
      </c>
      <c r="H52" s="74" t="s">
        <v>2709</v>
      </c>
      <c r="I52" s="67" t="s">
        <v>128</v>
      </c>
      <c r="J52" s="67" t="s">
        <v>1135</v>
      </c>
      <c r="K52" s="70">
        <v>337158000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2697</v>
      </c>
      <c r="C53" s="71" t="s">
        <v>46</v>
      </c>
      <c r="D53" s="67" t="s">
        <v>2690</v>
      </c>
      <c r="E53" s="68">
        <v>40557</v>
      </c>
      <c r="F53" s="68">
        <v>41274</v>
      </c>
      <c r="G53" s="69">
        <f t="shared" si="2"/>
        <v>23.9</v>
      </c>
      <c r="H53" s="74" t="s">
        <v>2688</v>
      </c>
      <c r="I53" s="67" t="s">
        <v>128</v>
      </c>
      <c r="J53" s="67" t="s">
        <v>1135</v>
      </c>
      <c r="K53" s="70">
        <v>6134043282</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2705</v>
      </c>
      <c r="C54" s="71" t="s">
        <v>41</v>
      </c>
      <c r="D54" s="67" t="s">
        <v>2707</v>
      </c>
      <c r="E54" s="68">
        <v>40687</v>
      </c>
      <c r="F54" s="68">
        <v>40872</v>
      </c>
      <c r="G54" s="69">
        <f t="shared" si="2"/>
        <v>6.166666666666667</v>
      </c>
      <c r="H54" s="65" t="s">
        <v>2710</v>
      </c>
      <c r="I54" s="67" t="s">
        <v>128</v>
      </c>
      <c r="J54" s="67" t="s">
        <v>170</v>
      </c>
      <c r="K54" s="70">
        <v>20364000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41</v>
      </c>
      <c r="D55" s="67" t="s">
        <v>2708</v>
      </c>
      <c r="E55" s="68">
        <v>40911</v>
      </c>
      <c r="F55" s="68">
        <v>40919</v>
      </c>
      <c r="G55" s="69">
        <f t="shared" si="2"/>
        <v>0.26666666666666666</v>
      </c>
      <c r="H55" s="65" t="s">
        <v>2711</v>
      </c>
      <c r="I55" s="67" t="s">
        <v>128</v>
      </c>
      <c r="J55" s="67" t="s">
        <v>170</v>
      </c>
      <c r="K55" s="70">
        <v>116990000</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2685</v>
      </c>
      <c r="C56" s="71" t="s">
        <v>112</v>
      </c>
      <c r="D56" s="67" t="s">
        <v>2682</v>
      </c>
      <c r="E56" s="68">
        <v>41575</v>
      </c>
      <c r="F56" s="68">
        <v>41789</v>
      </c>
      <c r="G56" s="69">
        <f t="shared" ref="G56:G59" si="3">IF(AND(E56&lt;&gt;"",F56&lt;&gt;""),((F56-E56)/30),"")</f>
        <v>7.1333333333333337</v>
      </c>
      <c r="H56" s="65" t="s">
        <v>2683</v>
      </c>
      <c r="I56" s="67" t="s">
        <v>128</v>
      </c>
      <c r="J56" s="67" t="s">
        <v>1183</v>
      </c>
      <c r="K56" s="70">
        <v>720000000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2698</v>
      </c>
      <c r="C57" s="71" t="s">
        <v>41</v>
      </c>
      <c r="D57" s="67" t="s">
        <v>2695</v>
      </c>
      <c r="E57" s="68">
        <v>41928</v>
      </c>
      <c r="F57" s="68">
        <v>42003</v>
      </c>
      <c r="G57" s="69">
        <f t="shared" si="3"/>
        <v>2.5</v>
      </c>
      <c r="H57" s="65" t="s">
        <v>2702</v>
      </c>
      <c r="I57" s="67" t="s">
        <v>128</v>
      </c>
      <c r="J57" s="67" t="s">
        <v>1023</v>
      </c>
      <c r="K57" s="70">
        <v>2015495641</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2697</v>
      </c>
      <c r="C58" s="71" t="s">
        <v>46</v>
      </c>
      <c r="D58" s="67" t="s">
        <v>2691</v>
      </c>
      <c r="E58" s="68">
        <v>41799</v>
      </c>
      <c r="F58" s="68">
        <v>42216</v>
      </c>
      <c r="G58" s="69">
        <f t="shared" si="3"/>
        <v>13.9</v>
      </c>
      <c r="H58" s="65" t="s">
        <v>2676</v>
      </c>
      <c r="I58" s="67" t="s">
        <v>128</v>
      </c>
      <c r="J58" s="67" t="s">
        <v>1135</v>
      </c>
      <c r="K58" s="70">
        <v>5256767987</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2699</v>
      </c>
      <c r="C59" s="71" t="s">
        <v>46</v>
      </c>
      <c r="D59" s="67" t="s">
        <v>2696</v>
      </c>
      <c r="E59" s="68">
        <v>42508</v>
      </c>
      <c r="F59" s="68">
        <v>42704</v>
      </c>
      <c r="G59" s="69">
        <f t="shared" si="3"/>
        <v>6.5333333333333332</v>
      </c>
      <c r="H59" s="65" t="s">
        <v>2703</v>
      </c>
      <c r="I59" s="67" t="s">
        <v>128</v>
      </c>
      <c r="J59" s="67" t="s">
        <v>1135</v>
      </c>
      <c r="K59" s="70">
        <v>1475078930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5">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310199855.09999996</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 xr:uid="{00000000-0002-0000-0000-000009000000}">
      <formula1>INDIRECT(MI_Oferente_Singular!DptoSel1)</formula1>
    </dataValidation>
    <dataValidation type="list" allowBlank="1" showErrorMessage="1" sqref="J54:J55" xr:uid="{00000000-0002-0000-0000-00000A000000}">
      <formula1>INDIRECT(MI_Oferente_Singular!DptoSel7)</formula1>
    </dataValidation>
    <dataValidation type="list" allowBlank="1" showErrorMessage="1" sqref="J21" xr:uid="{00000000-0002-0000-0000-00000B000000}">
      <formula1>INDIRECT(DEPeseldt2)</formula1>
    </dataValidation>
    <dataValidation type="list" allowBlank="1" showErrorMessage="1" sqref="J22" xr:uid="{00000000-0002-0000-0000-00000C000000}">
      <formula1>INDIRECT(DEPeseldt3)</formula1>
    </dataValidation>
    <dataValidation type="list" allowBlank="1" showErrorMessage="1" sqref="J49:J50" xr:uid="{00000000-0002-0000-0000-00000D000000}">
      <formula1>INDIRECT(MI_Oferente_Singular!DptoSel2)</formula1>
    </dataValidation>
    <dataValidation type="decimal" allowBlank="1" showErrorMessage="1" sqref="K20:K24"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list" allowBlank="1" showErrorMessage="1" sqref="J51:J53" xr:uid="{00000000-0002-0000-0000-000011000000}">
      <formula1>INDIRECT(MI_Oferente_Singular!DptoSel4)</formula1>
    </dataValidation>
    <dataValidation type="decimal" allowBlank="1" showErrorMessage="1" sqref="B20" xr:uid="{00000000-0002-0000-0000-000012000000}">
      <formula1>100000000</formula1>
      <formula2>999999999</formula2>
    </dataValidation>
    <dataValidation type="decimal" allowBlank="1" showErrorMessage="1" sqref="K48:K107" xr:uid="{00000000-0002-0000-0000-000013000000}">
      <formula1>0</formula1>
      <formula2>99999999999999900</formula2>
    </dataValidation>
    <dataValidation type="list" allowBlank="1" showErrorMessage="1" sqref="J20" xr:uid="{00000000-0002-0000-0000-000014000000}">
      <formula1>INDIRECT(DEPeseldt1)</formula1>
    </dataValidation>
    <dataValidation type="decimal" allowBlank="1" showErrorMessage="1" sqref="K25:K35" xr:uid="{00000000-0002-0000-0000-000015000000}">
      <formula1>0</formula1>
      <formula2>9999999999</formula2>
    </dataValidation>
    <dataValidation type="custom" allowBlank="1" showErrorMessage="1" sqref="H193" xr:uid="{00000000-0002-0000-0000-000016000000}">
      <formula1>AND(GTE(LEN(H193),MIN((3),(100))),LTE(LEN(H193),MAX((3),(100))))</formula1>
    </dataValidation>
    <dataValidation type="list" allowBlank="1" showErrorMessage="1" sqref="I48:I107 I20:I35 I114:I160" xr:uid="{00000000-0002-0000-0000-000017000000}">
      <formula1>DEPARTAMENTO</formula1>
    </dataValidation>
    <dataValidation type="decimal" allowBlank="1" showErrorMessage="1" sqref="K114:K160" xr:uid="{00000000-0002-0000-0000-000018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9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 type="list" allowBlank="1" showErrorMessage="1" xr:uid="{00000000-0002-0000-0000-00001B000000}">
          <x14:formula1>
            <xm:f>Listas!$B$2:$B$3</xm:f>
          </x14:formula1>
          <xm:sqref>D167 L48:L107 N165 O48:O107 M115:M160</xm:sqref>
        </x14:dataValidation>
        <x14:dataValidation type="list" allowBlank="1" showErrorMessage="1" xr:uid="{00000000-0002-0000-0000-00001C000000}">
          <x14:formula1>
            <xm:f>Listas!$F$2:$F$34</xm:f>
          </x14:formula1>
          <xm:sqref>H15</xm:sqref>
        </x14:dataValidation>
        <x14:dataValidation type="list" allowBlank="1" showErrorMessage="1" xr:uid="{00000000-0002-0000-0000-00001D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