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C N T\Desktop\CHOCÓ\"/>
    </mc:Choice>
  </mc:AlternateContent>
  <bookViews>
    <workbookView xWindow="0" yWindow="0" windowWidth="20490" windowHeight="7650"/>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<sst xmlns="http://schemas.openxmlformats.org/spreadsheetml/2006/main" count="3342" uniqueCount="2765">
  <si>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</si>
  <si>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</si>
  <si>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</si>
  <si>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</si>
  <si>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</si>
  <si>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</si>
  <si>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</si>
  <si>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</si>
  <si>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</si>
  <si>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</si>
  <si>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</si>
  <si>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</si>
  <si>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</si>
  <si>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</si>
  <si>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</si>
  <si>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</si>
  <si>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</si>
  <si>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</si>
  <si>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</si>
  <si>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</si>
  <si>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</si>
  <si>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</si>
  <si>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</si>
  <si>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</si>
  <si>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</si>
  <si>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</si>
  <si>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</si>
  <si>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</si>
  <si>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</si>
  <si>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</si>
  <si>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</si>
  <si>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</si>
  <si>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</si>
  <si>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</si>
  <si>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</si>
  <si>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</si>
  <si>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</si>
  <si>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</si>
  <si>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</si>
  <si>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</si>
  <si>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</si>
  <si>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</si>
  <si>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</si>
  <si>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</si>
  <si>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</si>
  <si>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</si>
  <si>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</si>
  <si>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</si>
  <si>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</si>
  <si>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</si>
  <si>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</si>
  <si>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</si>
  <si>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</si>
  <si>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</si>
  <si>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</si>
  <si>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</si>
  <si>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</si>
  <si>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</si>
  <si>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</si>
  <si>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</si>
  <si>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</si>
  <si>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</si>
  <si>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</si>
  <si>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</si>
  <si>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</si>
  <si>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</si>
  <si>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</si>
  <si>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</si>
  <si>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</si>
  <si>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</si>
  <si>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</si>
  <si>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</si>
  <si>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</si>
  <si>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</si>
  <si>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</si>
  <si>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</si>
  <si>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</si>
  <si>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</si>
  <si>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</si>
  <si>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</si>
  <si>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</si>
  <si>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</si>
  <si>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</si>
  <si>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</si>
  <si>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</si>
  <si>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</si>
  <si>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</si>
  <si>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</si>
  <si>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</si>
  <si>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</si>
  <si>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</si>
  <si>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</si>
  <si>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</si>
  <si>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</si>
  <si>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</si>
  <si>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</si>
  <si>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</si>
  <si>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</si>
  <si>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</si>
  <si>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</si>
  <si>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</si>
  <si>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</si>
  <si>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</si>
  <si>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</si>
  <si>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</si>
  <si>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</si>
  <si>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</si>
  <si>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</si>
  <si>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</si>
  <si>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</si>
  <si>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</si>
  <si>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</si>
  <si>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</si>
  <si>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</si>
  <si>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</si>
  <si>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</si>
  <si>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</si>
  <si>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</si>
  <si>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</si>
  <si>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</si>
  <si>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</si>
  <si>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</si>
  <si>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</si>
  <si>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</si>
  <si>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</si>
  <si>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</si>
  <si>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</si>
  <si>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</si>
  <si>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</si>
  <si>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</si>
  <si>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</si>
  <si>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</si>
  <si>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</si>
  <si>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</si>
  <si>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</si>
  <si>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</si>
  <si>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</si>
  <si>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</si>
  <si>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</si>
  <si>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</si>
  <si>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</si>
  <si>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</si>
  <si>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</si>
  <si>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</si>
  <si>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</si>
  <si>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</si>
  <si>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</si>
  <si>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</si>
  <si>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</si>
  <si>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</si>
  <si>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</si>
  <si>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</si>
  <si>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</si>
  <si>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</si>
  <si>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</si>
  <si>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</si>
  <si>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</si>
  <si>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</si>
  <si>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</si>
  <si>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</si>
  <si>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</si>
  <si>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</si>
  <si>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</si>
  <si>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</si>
  <si>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</si>
  <si>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</si>
  <si>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</si>
  <si>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</si>
  <si>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</si>
  <si>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</si>
  <si>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</si>
  <si>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</si>
  <si>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</si>
  <si>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</si>
  <si>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</si>
  <si>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</si>
  <si>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</si>
  <si>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</si>
  <si>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</si>
  <si>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</si>
  <si>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</si>
  <si>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</si>
  <si>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</si>
  <si>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</si>
  <si>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</si>
  <si>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</si>
  <si>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</si>
  <si>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</si>
  <si>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</si>
  <si>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</si>
  <si>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</si>
  <si>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</si>
  <si>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</si>
  <si>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</si>
  <si>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</si>
  <si>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</si>
  <si>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</si>
  <si>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</si>
  <si>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</si>
  <si>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</si>
  <si>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</si>
  <si>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</si>
  <si>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</si>
  <si>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</si>
  <si>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</si>
  <si>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</si>
  <si>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</si>
  <si>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</si>
  <si>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</si>
  <si>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</si>
  <si>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</si>
  <si>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</si>
  <si>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</si>
  <si>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</si>
  <si>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</si>
  <si>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</si>
  <si>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</si>
  <si>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</si>
  <si>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</si>
  <si>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</si>
  <si>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</si>
  <si>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</si>
  <si>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</si>
  <si>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</si>
  <si>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</si>
  <si>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</si>
  <si>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</si>
  <si>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</si>
  <si>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</si>
  <si>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</si>
  <si>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</si>
  <si>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</si>
  <si>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</si>
  <si>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</si>
  <si>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</si>
  <si>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</si>
  <si>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</si>
  <si>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</si>
  <si>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</si>
  <si>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</si>
  <si>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</si>
  <si>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</si>
  <si>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</si>
  <si>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</si>
  <si>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</si>
  <si>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</si>
  <si>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</si>
  <si>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</si>
  <si>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</si>
  <si>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</si>
  <si>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</si>
  <si>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</si>
  <si>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</si>
  <si>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</si>
  <si>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</si>
  <si>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</si>
  <si>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</si>
  <si>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</si>
  <si>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</si>
  <si>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</si>
  <si>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</si>
  <si>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</si>
  <si>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</si>
  <si>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</si>
  <si>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</si>
  <si>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</si>
  <si>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</si>
  <si>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</si>
  <si>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</si>
  <si>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</si>
  <si>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</si>
  <si>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</si>
  <si>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</si>
  <si>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</si>
  <si>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</si>
  <si>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</si>
  <si>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</si>
  <si>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</si>
  <si>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</si>
  <si>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</si>
  <si>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</si>
  <si>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</si>
  <si>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</si>
  <si>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</si>
  <si>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</si>
  <si>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</si>
  <si>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</si>
  <si>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</si>
  <si>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</si>
  <si>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</si>
  <si>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</si>
  <si>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</si>
  <si>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</si>
  <si>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</si>
  <si>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</si>
  <si>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</si>
  <si>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</si>
  <si>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</si>
  <si>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</si>
  <si>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</si>
  <si>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</si>
  <si>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</si>
  <si>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</si>
  <si>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</si>
  <si>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</si>
  <si>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</si>
  <si>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</si>
  <si>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</si>
  <si>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</si>
  <si>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</si>
  <si>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</si>
  <si>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</si>
  <si>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</si>
  <si>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</si>
  <si>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</si>
  <si>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</si>
  <si>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</si>
  <si>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</si>
  <si>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</si>
  <si>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</si>
  <si>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</si>
  <si>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</si>
  <si>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</si>
  <si>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</si>
  <si>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</si>
  <si>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</si>
  <si>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</si>
  <si>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</si>
  <si>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</si>
  <si>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</si>
  <si>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</si>
  <si>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</si>
  <si>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</si>
  <si>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</si>
  <si>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</si>
  <si>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</si>
  <si>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</si>
  <si>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</si>
  <si>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</si>
  <si>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</si>
  <si>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</si>
  <si>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</si>
  <si>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</si>
  <si>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</si>
  <si>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</si>
  <si>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</si>
  <si>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</si>
  <si>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</si>
  <si>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</si>
  <si>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</si>
  <si>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</si>
  <si>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</si>
  <si>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</si>
  <si>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</si>
  <si>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</si>
  <si>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</si>
  <si>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</si>
  <si>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</si>
  <si>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</si>
  <si>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</si>
  <si>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</si>
  <si>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</si>
  <si>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</si>
  <si>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</si>
  <si>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</si>
  <si>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</si>
  <si>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</si>
  <si>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</si>
  <si>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</si>
  <si>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</si>
  <si>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</si>
  <si>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</si>
  <si>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</si>
  <si>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</si>
  <si>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</si>
  <si>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</si>
  <si>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</si>
  <si>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</si>
  <si>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</si>
  <si>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</si>
  <si>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</si>
  <si>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</si>
  <si>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</si>
  <si>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</si>
  <si>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</si>
  <si>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</si>
  <si>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</si>
  <si>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</si>
  <si>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</si>
  <si>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</si>
  <si>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</si>
  <si>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</si>
  <si>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</si>
  <si>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</si>
  <si>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</si>
  <si>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</si>
  <si>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</si>
  <si>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</si>
  <si>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</si>
  <si>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</si>
  <si>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</si>
  <si>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</si>
  <si>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</si>
  <si>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</si>
  <si>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</si>
  <si>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</si>
  <si>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</si>
  <si>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</si>
  <si>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</si>
  <si>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</si>
  <si>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</si>
  <si>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</si>
  <si>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</si>
  <si>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</si>
  <si>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</si>
  <si>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</si>
  <si>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</si>
  <si>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</si>
  <si>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</si>
  <si>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</si>
  <si>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</si>
  <si>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</si>
  <si>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</si>
  <si>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</si>
  <si>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</si>
  <si>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</si>
  <si>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</si>
  <si>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</si>
  <si>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</si>
  <si>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</si>
  <si>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</si>
  <si>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</si>
  <si>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</si>
  <si>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</si>
  <si>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</si>
  <si>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</si>
  <si>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</si>
  <si>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</si>
  <si>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</si>
  <si>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</si>
  <si>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</si>
  <si>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</si>
  <si>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</si>
  <si>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</si>
  <si>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</si>
  <si>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</si>
  <si>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</si>
  <si>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</si>
  <si>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</si>
  <si>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</si>
  <si>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</si>
  <si>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</si>
  <si>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</si>
  <si>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</si>
  <si>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</si>
  <si>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</si>
  <si>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</si>
  <si>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</si>
  <si>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</si>
  <si>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</si>
  <si>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</si>
  <si>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</si>
  <si>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</si>
  <si>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</si>
  <si>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</si>
  <si>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</si>
  <si>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</si>
  <si>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</si>
  <si>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</si>
  <si>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</si>
  <si>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</si>
  <si>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</si>
  <si>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</si>
  <si>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</si>
  <si>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</si>
  <si>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</si>
  <si>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</si>
  <si>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</si>
  <si>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</si>
  <si>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</si>
  <si>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</si>
  <si>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</si>
  <si>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</si>
  <si>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</si>
  <si>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</si>
  <si>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</si>
  <si>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</si>
  <si>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</si>
  <si>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</si>
  <si>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</si>
  <si>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</si>
  <si>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</si>
  <si>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</si>
  <si>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</si>
  <si>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</si>
  <si>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</si>
  <si>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</si>
  <si>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</si>
  <si>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</si>
  <si>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</si>
  <si>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</si>
  <si>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</si>
  <si>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</si>
  <si>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</si>
  <si>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</si>
  <si>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</si>
  <si>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</si>
  <si>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</si>
  <si>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</si>
  <si>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</si>
  <si>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</si>
  <si>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</si>
  <si>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</si>
  <si>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</si>
  <si>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</si>
  <si>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</si>
  <si>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</si>
  <si>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</si>
  <si>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</si>
  <si>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</si>
  <si>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</si>
  <si>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</si>
  <si>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</si>
  <si>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</si>
  <si>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</si>
  <si>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</si>
  <si>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</si>
  <si>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</si>
  <si>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</si>
  <si>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</si>
  <si>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</si>
  <si>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</si>
  <si>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</si>
  <si>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</si>
  <si>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</si>
  <si>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</si>
  <si>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</si>
  <si>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</si>
  <si>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</si>
  <si>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</si>
  <si>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</si>
  <si>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</si>
  <si>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</si>
  <si>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</si>
  <si>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</si>
  <si>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</si>
  <si>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</si>
  <si>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</si>
  <si>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</si>
  <si>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</si>
  <si>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</si>
  <si>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</si>
  <si>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</si>
  <si>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</si>
  <si>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</si>
  <si>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</si>
  <si>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</si>
  <si>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</si>
  <si>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</si>
  <si>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</si>
  <si>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</si>
  <si>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</si>
  <si>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</si>
  <si>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</si>
  <si>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</si>
  <si>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</si>
  <si>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</si>
  <si>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</si>
  <si>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</si>
  <si>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</si>
  <si>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</si>
  <si>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</si>
  <si>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</si>
  <si>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</si>
  <si>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</si>
  <si>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</si>
  <si>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</si>
  <si>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</si>
  <si>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</si>
  <si>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</si>
  <si>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</si>
  <si>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</si>
  <si>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</si>
  <si>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</si>
  <si>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</si>
  <si>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</si>
  <si>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</si>
  <si>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</si>
  <si>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</si>
  <si>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</si>
  <si>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</si>
  <si>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</si>
  <si>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</si>
  <si>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</si>
  <si>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</si>
  <si>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</si>
  <si>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</si>
  <si>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</si>
  <si>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</si>
  <si>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</si>
  <si>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</si>
  <si>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</si>
  <si>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</si>
  <si>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</si>
  <si>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</si>
  <si>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</si>
  <si>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</si>
  <si>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</si>
  <si>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</si>
  <si>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</si>
  <si>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</si>
  <si>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</si>
  <si>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</si>
  <si>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</si>
  <si>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</si>
  <si>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</si>
  <si>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</si>
  <si>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</si>
  <si>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</si>
  <si>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</si>
  <si>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</si>
  <si>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</si>
  <si>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</si>
  <si>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</si>
  <si>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</si>
  <si>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</si>
  <si>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</si>
  <si>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</si>
  <si>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</si>
  <si>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</si>
  <si>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</si>
  <si>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</si>
  <si>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</si>
  <si>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</si>
  <si>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</si>
  <si>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</si>
  <si>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</si>
  <si>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</si>
  <si>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</si>
  <si>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</si>
  <si>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</si>
  <si>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</si>
  <si>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</si>
  <si>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</si>
  <si>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</si>
  <si>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</si>
  <si>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</si>
  <si>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</si>
  <si>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</si>
  <si>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</si>
  <si>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</si>
  <si>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</si>
  <si>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</si>
  <si>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</si>
  <si>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</si>
  <si>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</si>
  <si>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</si>
  <si>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</si>
  <si>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</si>
  <si>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</si>
  <si>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</si>
  <si>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</si>
  <si>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</si>
  <si>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</si>
  <si>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</si>
  <si>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</si>
  <si>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</si>
  <si>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</si>
  <si>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</si>
  <si>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</si>
  <si>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</si>
  <si>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</si>
  <si>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</si>
  <si>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</si>
  <si>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</si>
  <si>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</si>
  <si>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</si>
  <si>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</si>
  <si>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</si>
  <si>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</si>
  <si>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</si>
  <si>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</si>
  <si>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</si>
  <si>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</si>
  <si>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</si>
  <si>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</si>
  <si>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</si>
  <si>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</si>
  <si>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</si>
  <si>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</si>
  <si>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</si>
  <si>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</si>
  <si>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</si>
  <si>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</si>
  <si>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</si>
  <si>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</si>
  <si>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</si>
  <si>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</si>
  <si>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</si>
  <si>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</si>
  <si>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</si>
  <si>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</si>
  <si>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</si>
  <si>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</si>
  <si>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</si>
  <si>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</si>
  <si>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</si>
  <si>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</si>
  <si>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</si>
  <si>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</si>
  <si>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</si>
  <si>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</si>
  <si>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</si>
  <si>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</si>
  <si>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</si>
  <si>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</si>
  <si>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</si>
  <si>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</si>
  <si>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</si>
  <si>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</si>
  <si>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</si>
  <si>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</si>
  <si>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</si>
  <si>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</si>
  <si>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</si>
  <si>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</si>
  <si>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</si>
  <si>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</si>
  <si>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</si>
  <si>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</si>
  <si>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</si>
  <si>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</si>
  <si>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</si>
  <si>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</si>
  <si>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</si>
  <si>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</si>
  <si>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</si>
  <si>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</si>
  <si>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</si>
  <si>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</si>
  <si>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</si>
  <si>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</si>
  <si>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</si>
  <si>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</si>
  <si>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</si>
  <si>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</si>
  <si>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</si>
  <si>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</si>
  <si>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</si>
  <si>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</si>
  <si>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</si>
  <si>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</si>
  <si>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</si>
  <si>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</si>
  <si>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</si>
  <si>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</si>
  <si>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</si>
  <si>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</si>
  <si>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</si>
  <si>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</si>
  <si>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</si>
  <si>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</si>
  <si>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</si>
  <si>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</si>
  <si>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</si>
  <si>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</si>
  <si>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</si>
  <si>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</si>
  <si>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</si>
  <si>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</si>
  <si>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</si>
  <si>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</si>
  <si>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</si>
  <si>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</si>
  <si>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</si>
  <si>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</si>
  <si>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</si>
  <si>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</si>
  <si>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</si>
  <si>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</si>
  <si>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</si>
  <si>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</si>
  <si>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</si>
  <si>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</si>
  <si>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</si>
  <si>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</si>
  <si>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</si>
  <si>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</si>
  <si>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</si>
  <si>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</si>
  <si>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</si>
  <si>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</si>
  <si>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</si>
  <si>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</si>
  <si>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</si>
  <si>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</si>
  <si>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</si>
  <si>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</si>
  <si>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</si>
  <si>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</si>
  <si>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</si>
  <si>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</si>
  <si>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</si>
  <si>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</si>
  <si>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</si>
  <si>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</si>
  <si>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</si>
  <si>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</si>
  <si>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</si>
  <si>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</si>
  <si>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</si>
  <si>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</si>
  <si>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</si>
  <si>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</si>
  <si>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</si>
  <si>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</si>
  <si>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</si>
  <si>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</si>
  <si>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</si>
  <si>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</si>
  <si>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</si>
  <si>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</si>
  <si>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</si>
  <si>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</si>
  <si>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</si>
  <si>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</si>
  <si>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</si>
  <si>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</si>
  <si>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</si>
  <si>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</si>
  <si>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</si>
  <si>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</si>
  <si>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</si>
  <si>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</si>
  <si>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</si>
  <si>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</si>
  <si>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</si>
  <si>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</si>
  <si>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</si>
  <si>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</si>
  <si>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</si>
  <si>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</si>
  <si>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</si>
  <si>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</si>
  <si>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</si>
  <si>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</si>
  <si>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</si>
  <si>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</si>
  <si>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</si>
  <si>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</si>
  <si>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</si>
  <si>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</si>
  <si>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</si>
  <si>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</si>
  <si>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</si>
  <si>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</si>
  <si>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</si>
  <si>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</si>
  <si>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</si>
  <si>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</si>
  <si>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</si>
  <si>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</si>
  <si>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</si>
  <si>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</si>
  <si>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</si>
  <si>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</si>
  <si>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</si>
  <si>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</si>
  <si>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</si>
  <si>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</si>
  <si>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</si>
  <si>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</si>
  <si>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</si>
  <si>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</si>
  <si>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</si>
  <si>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</si>
  <si>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</si>
  <si>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</si>
  <si>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</si>
  <si>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</si>
  <si>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</si>
  <si>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</si>
  <si>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</si>
  <si>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</si>
  <si>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</si>
  <si>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</si>
  <si>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</si>
  <si>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</si>
  <si>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</si>
  <si>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</si>
  <si>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</si>
  <si>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</si>
  <si>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</si>
  <si>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</si>
  <si>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</si>
  <si>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</si>
  <si>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</si>
  <si>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</si>
  <si>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</si>
  <si>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</si>
  <si>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</si>
  <si>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</si>
  <si>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</si>
  <si>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</si>
  <si>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</si>
  <si>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</si>
  <si>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</si>
  <si>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</si>
  <si>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</si>
  <si>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</si>
  <si>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</si>
  <si>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</si>
  <si>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</si>
  <si>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</si>
  <si>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</si>
  <si>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</si>
  <si>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</si>
  <si>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</si>
  <si>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</si>
  <si>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</si>
  <si>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</si>
  <si>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</si>
  <si>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</si>
  <si>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</si>
  <si>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</si>
  <si>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</si>
  <si>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</si>
  <si>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</si>
  <si>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</si>
  <si>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</si>
  <si>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</si>
  <si>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</si>
  <si>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</si>
  <si>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</si>
  <si>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</si>
  <si>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</si>
  <si>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</si>
  <si>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</si>
  <si>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</si>
  <si>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</si>
  <si>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</si>
  <si>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</si>
  <si>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</si>
  <si>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</si>
  <si>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</si>
  <si>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</si>
  <si>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</si>
  <si>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</si>
  <si>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</si>
  <si>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</si>
  <si>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</si>
  <si>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</si>
  <si>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</si>
  <si>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</si>
  <si>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</si>
  <si>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</si>
  <si>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</si>
  <si>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</si>
  <si>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</si>
  <si>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</si>
  <si>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</si>
  <si>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</si>
  <si>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</si>
  <si>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</si>
  <si>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</si>
  <si>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</si>
  <si>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</si>
  <si>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</si>
  <si>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</si>
  <si>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</si>
  <si>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</si>
  <si>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</si>
  <si>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</si>
  <si>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</si>
  <si>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</si>
  <si>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</si>
  <si>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</si>
  <si>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</si>
  <si>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</si>
  <si>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</si>
  <si>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</si>
  <si>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</si>
  <si>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</si>
  <si>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</si>
  <si>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</si>
  <si>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</si>
  <si>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</si>
  <si>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</si>
  <si>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</si>
  <si>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</si>
  <si>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</si>
  <si>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</si>
  <si>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</si>
  <si>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</si>
  <si>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</si>
  <si>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</si>
  <si>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</si>
  <si>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</si>
  <si>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</si>
  <si>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</si>
  <si>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</si>
  <si>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</si>
  <si>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</si>
  <si>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</si>
  <si>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</si>
  <si>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</si>
  <si>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</si>
  <si>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</si>
  <si>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</si>
  <si>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</si>
  <si>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</si>
  <si>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</si>
  <si>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</si>
  <si>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</si>
  <si>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</si>
  <si>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</si>
  <si>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</si>
  <si>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</si>
  <si>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</si>
  <si>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</si>
  <si>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</si>
  <si>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</si>
  <si>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</si>
  <si>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</si>
  <si>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</si>
  <si>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</si>
  <si>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</si>
  <si>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</si>
  <si>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</si>
  <si>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</si>
  <si>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</si>
  <si>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</si>
  <si>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</si>
  <si>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</si>
  <si>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</si>
  <si>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</si>
  <si>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</si>
  <si>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</si>
  <si>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</si>
  <si>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</si>
  <si>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</si>
  <si>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</si>
  <si>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</si>
  <si>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</si>
  <si>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</si>
  <si>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</si>
  <si>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</si>
  <si>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</si>
  <si>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</si>
  <si>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</si>
  <si>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</si>
  <si>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</si>
  <si>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</si>
  <si>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</si>
  <si>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</si>
  <si>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</si>
  <si>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</si>
  <si>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</si>
  <si>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</si>
  <si>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</si>
  <si>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</si>
  <si>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</si>
  <si>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</si>
  <si>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</si>
  <si>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</si>
  <si>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</si>
  <si>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</si>
  <si>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</si>
  <si>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</si>
  <si>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</si>
  <si>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</si>
  <si>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</si>
  <si>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</si>
  <si>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</si>
  <si>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</si>
  <si>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</si>
  <si>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</si>
  <si>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</si>
  <si>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</si>
  <si>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</si>
  <si>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</si>
  <si>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</si>
  <si>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</si>
  <si>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</si>
  <si>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</si>
  <si>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</si>
  <si>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</si>
  <si>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</si>
  <si>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</si>
  <si>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</si>
  <si>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</si>
  <si>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</si>
  <si>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</si>
  <si>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</si>
  <si>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</si>
  <si>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</si>
  <si>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</si>
  <si>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</si>
  <si>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</si>
  <si>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</si>
  <si>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</si>
  <si>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</si>
  <si>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</si>
  <si>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</si>
  <si>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</si>
  <si>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</si>
  <si>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</si>
  <si>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</si>
  <si>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</si>
  <si>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</si>
  <si>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</si>
  <si>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</si>
  <si>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</si>
  <si>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</si>
  <si>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</si>
  <si>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</si>
  <si>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</si>
  <si>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</si>
  <si>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</si>
  <si>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</si>
  <si>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</si>
  <si>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</si>
  <si>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</si>
  <si>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</si>
  <si>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</si>
  <si>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</si>
  <si>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</si>
  <si>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</si>
  <si>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</si>
  <si>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</si>
  <si>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</si>
  <si>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</si>
  <si>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</si>
  <si>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</si>
  <si>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</si>
  <si>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</si>
  <si>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</si>
  <si>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</si>
  <si>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</si>
  <si>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</si>
  <si>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</si>
  <si>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</si>
  <si>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</si>
  <si>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</si>
  <si>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</si>
  <si>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</si>
  <si>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</si>
  <si>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</si>
  <si>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</si>
  <si>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</si>
  <si>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</si>
  <si>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</si>
  <si>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</si>
  <si>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</si>
  <si>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</si>
  <si>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</si>
  <si>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</si>
  <si>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</si>
  <si>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</si>
  <si>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</si>
  <si>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</si>
  <si>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</si>
  <si>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</si>
  <si>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</si>
  <si>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</si>
  <si>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</si>
  <si>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</si>
  <si>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</si>
  <si>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</si>
  <si>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</si>
  <si>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</si>
  <si>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</si>
  <si>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</si>
  <si>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</si>
  <si>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</si>
  <si>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</si>
  <si>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</si>
  <si>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</si>
  <si>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</si>
  <si>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</si>
  <si>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</si>
  <si>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</si>
  <si>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</si>
  <si>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</si>
  <si>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</si>
  <si>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</si>
  <si>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</si>
  <si>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</si>
  <si>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</si>
  <si>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</si>
  <si>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</si>
  <si>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</si>
  <si>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</si>
  <si>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</si>
  <si>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</si>
  <si>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</si>
  <si>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</si>
  <si>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</si>
  <si>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</si>
  <si>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</si>
  <si>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</si>
  <si>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</si>
  <si>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</si>
  <si>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</si>
  <si>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</si>
  <si>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</si>
  <si>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</si>
  <si>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</si>
  <si>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</si>
  <si>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</si>
  <si>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</si>
  <si>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</si>
  <si>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</si>
  <si>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</si>
  <si>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</si>
  <si>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</si>
  <si>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</si>
  <si>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</si>
  <si>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</si>
  <si>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</si>
  <si>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</si>
  <si>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</si>
  <si>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</si>
  <si>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</si>
  <si>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</si>
  <si>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</si>
  <si>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</si>
  <si>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</si>
  <si>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</si>
  <si>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</si>
  <si>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</si>
  <si>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</si>
  <si>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</si>
  <si>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</si>
  <si>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</si>
  <si>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</si>
  <si>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</si>
  <si>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</si>
  <si>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</si>
  <si>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</si>
  <si>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</si>
  <si>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</si>
  <si>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</si>
  <si>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</si>
  <si>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</si>
  <si>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</si>
  <si>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</si>
  <si>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</si>
  <si>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</si>
  <si>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</si>
  <si>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</si>
  <si>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</si>
  <si>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</si>
  <si>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</si>
  <si>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</si>
  <si>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</si>
  <si>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</si>
  <si>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</si>
  <si>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</si>
  <si>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</si>
  <si>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</si>
  <si>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</si>
  <si>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</si>
  <si>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</si>
  <si>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</si>
  <si>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</si>
  <si>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</si>
  <si>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</si>
  <si>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</si>
  <si>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</si>
  <si>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</si>
  <si>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</si>
  <si>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</si>
  <si>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</si>
  <si>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</si>
  <si>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</si>
  <si>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</si>
  <si>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</si>
  <si>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</si>
  <si>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</si>
  <si>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</si>
  <si>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</si>
  <si>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</si>
  <si>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</si>
  <si>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</si>
  <si>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</si>
  <si>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</si>
  <si>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</si>
  <si>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</si>
  <si>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</si>
  <si>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</si>
  <si>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</si>
  <si>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</si>
  <si>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</si>
  <si>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</si>
  <si>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</si>
  <si>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</si>
  <si>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</si>
  <si>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</si>
  <si>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</si>
  <si>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</si>
  <si>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</si>
  <si>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</si>
  <si>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</si>
  <si>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</si>
  <si>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</si>
  <si>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</si>
  <si>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</si>
  <si>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</si>
  <si>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</si>
  <si>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</si>
  <si>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</si>
  <si>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</si>
  <si>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</si>
  <si>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</si>
  <si>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</si>
  <si>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</si>
  <si>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</si>
  <si>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</si>
  <si>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</si>
  <si>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</si>
  <si>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</si>
  <si>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</si>
  <si>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</si>
  <si>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</si>
  <si>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</si>
  <si>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</si>
  <si>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</si>
  <si>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</si>
  <si>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</si>
  <si>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</si>
  <si>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</si>
  <si>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</si>
  <si>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</si>
  <si>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</si>
  <si>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</si>
  <si>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</si>
  <si>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</si>
  <si>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</si>
  <si>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</si>
  <si>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</si>
  <si>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</si>
  <si>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</si>
  <si>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</si>
  <si>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</si>
  <si>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</si>
  <si>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</si>
  <si>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</si>
  <si>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</si>
  <si>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</si>
  <si>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</si>
  <si>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</si>
  <si>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</si>
  <si>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</si>
  <si>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</si>
  <si>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</si>
  <si>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</si>
  <si>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</si>
  <si>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</si>
  <si>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</si>
  <si>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</si>
  <si>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</si>
  <si>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</si>
  <si>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</si>
  <si>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</si>
  <si>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</si>
  <si>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</si>
  <si>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</si>
  <si>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</si>
  <si>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</si>
  <si>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</si>
  <si>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</si>
  <si>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</si>
  <si>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</si>
  <si>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</si>
  <si>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</si>
  <si>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</si>
  <si>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</si>
  <si>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</si>
  <si>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</si>
  <si>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</si>
  <si>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</si>
  <si>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</si>
  <si>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</si>
  <si>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</si>
  <si>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</si>
  <si>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</si>
  <si>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</si>
  <si>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</si>
  <si>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</si>
  <si>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</si>
  <si>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</si>
  <si>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</si>
  <si>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</si>
  <si>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</si>
  <si>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</si>
  <si>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</si>
  <si>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</si>
  <si>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</si>
  <si>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</si>
  <si>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</si>
  <si>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</si>
  <si>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</si>
  <si>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</si>
  <si>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</si>
  <si>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</si>
  <si>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</si>
  <si>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</si>
  <si>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</si>
  <si>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</si>
  <si>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</si>
  <si>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</si>
  <si>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</si>
  <si>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</si>
  <si>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</si>
  <si>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</si>
  <si>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</si>
  <si>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</si>
  <si>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</si>
  <si>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</si>
  <si>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</si>
  <si>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</si>
  <si>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</si>
  <si>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</si>
  <si>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</si>
  <si>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</si>
  <si>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</si>
  <si>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</si>
  <si>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</si>
  <si>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</si>
  <si>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</si>
  <si>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</si>
  <si>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</si>
  <si>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</si>
  <si>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</si>
  <si>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</si>
  <si>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</si>
  <si>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</si>
  <si>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</si>
  <si>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</si>
  <si>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</si>
  <si>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</si>
  <si>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</si>
  <si>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</si>
  <si>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</si>
  <si>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</si>
  <si>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</si>
  <si>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</si>
  <si>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</si>
  <si>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</si>
  <si>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</si>
  <si>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</si>
  <si>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</si>
  <si>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</si>
  <si>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</si>
  <si>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</si>
  <si>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</si>
  <si>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</si>
  <si>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</si>
  <si>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</si>
  <si>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</si>
  <si>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</si>
  <si>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</si>
  <si>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</si>
  <si>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</si>
  <si>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</si>
  <si>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</si>
  <si>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</si>
  <si>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</si>
  <si>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</si>
  <si>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</si>
  <si>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</si>
  <si>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</si>
  <si>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</si>
  <si>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</si>
  <si>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</si>
  <si>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</si>
  <si>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</si>
  <si>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</si>
  <si>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</si>
  <si>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</si>
  <si>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</si>
  <si>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</si>
  <si>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</si>
  <si>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</si>
  <si>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</si>
  <si>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</si>
  <si>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</si>
  <si>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</si>
  <si>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</si>
  <si>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</si>
  <si>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</si>
  <si>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</si>
  <si>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</si>
  <si>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</si>
  <si>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</si>
  <si>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</si>
  <si>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</si>
  <si>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</si>
  <si>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</si>
  <si>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</si>
  <si>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</si>
  <si>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</si>
  <si>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</si>
  <si>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</si>
  <si>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</si>
  <si>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</si>
  <si>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</si>
  <si>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</si>
  <si>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</si>
  <si>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</si>
  <si>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</si>
  <si>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</si>
  <si>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</si>
  <si>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</si>
  <si>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</si>
  <si>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</si>
  <si>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</si>
  <si>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</si>
  <si>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</si>
  <si>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</si>
  <si>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</si>
  <si>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</si>
  <si>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</si>
  <si>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</si>
  <si>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</si>
  <si>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</si>
  <si>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</si>
  <si>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</si>
  <si>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</si>
  <si>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</si>
  <si>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</si>
  <si>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</si>
  <si>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</si>
  <si>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</si>
  <si>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</si>
  <si>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</si>
  <si>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</si>
  <si>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</si>
  <si>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</si>
  <si>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</si>
  <si>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</si>
  <si>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</si>
  <si>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</si>
  <si>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</si>
  <si>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</si>
  <si>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</si>
  <si>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</si>
  <si>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</si>
  <si>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</si>
  <si>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</si>
  <si>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</si>
  <si>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</si>
  <si>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</si>
  <si>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</si>
  <si>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</si>
  <si>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</si>
  <si>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</si>
  <si>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</si>
  <si>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</si>
  <si>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</si>
  <si>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</si>
  <si>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</si>
  <si>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</si>
  <si>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</si>
  <si>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</si>
  <si>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</si>
  <si>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</si>
  <si>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</si>
  <si>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</si>
  <si>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</si>
  <si>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</si>
  <si>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</si>
  <si>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</si>
  <si>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</si>
  <si>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</si>
  <si>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</si>
  <si>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</si>
  <si>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</si>
  <si>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</si>
  <si>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</si>
  <si>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</si>
  <si>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</si>
  <si>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</si>
  <si>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</si>
  <si>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</si>
  <si>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</si>
  <si>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</si>
  <si>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</si>
  <si>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</si>
  <si>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</si>
  <si>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</si>
  <si>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</si>
  <si>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</si>
  <si>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</si>
  <si>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</si>
  <si>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</si>
  <si>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</si>
  <si>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</si>
  <si>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</si>
  <si>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</si>
  <si>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</si>
  <si>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</si>
  <si>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</si>
  <si>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</si>
  <si>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</si>
  <si>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</si>
  <si>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</si>
  <si>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</si>
  <si>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</si>
  <si>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</si>
  <si>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</si>
  <si>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</si>
  <si>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</si>
  <si>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</si>
  <si>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</si>
  <si>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</si>
  <si>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</si>
  <si>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</si>
  <si>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</si>
  <si>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</si>
  <si>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</si>
  <si>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</si>
  <si>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</si>
  <si>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</si>
  <si>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</si>
  <si>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</si>
  <si>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</si>
  <si>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</si>
  <si>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</si>
  <si>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</si>
  <si>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</si>
  <si>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</si>
  <si>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</si>
  <si>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</si>
  <si>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</si>
  <si>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</si>
  <si>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</si>
  <si>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</si>
  <si>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</si>
  <si>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</si>
  <si>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</si>
  <si>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</si>
  <si>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</si>
  <si>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</si>
  <si>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</si>
  <si>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</si>
  <si>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</si>
  <si>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</si>
  <si>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</si>
  <si>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</si>
  <si>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</si>
  <si>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</si>
  <si>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</si>
  <si>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</si>
  <si>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</si>
  <si>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</si>
  <si>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</si>
  <si>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</si>
  <si>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</si>
  <si>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</si>
  <si>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</si>
  <si>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</si>
  <si>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</si>
  <si>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</si>
  <si>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</si>
  <si>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</si>
  <si>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</si>
  <si>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</si>
  <si>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</si>
  <si>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</si>
  <si>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</si>
  <si>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</si>
  <si>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</si>
  <si>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</si>
  <si>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</si>
  <si>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</si>
  <si>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</si>
  <si>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</si>
  <si>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</si>
  <si>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</si>
  <si>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</si>
  <si>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</si>
  <si>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</si>
  <si>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</si>
  <si>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</si>
  <si>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</si>
  <si>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</si>
  <si>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</si>
  <si>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</si>
  <si>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</si>
  <si>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</si>
  <si>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</si>
  <si>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</si>
  <si>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</si>
  <si>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</si>
  <si>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</si>
  <si>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</si>
  <si>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</si>
  <si>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</si>
  <si>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</si>
  <si>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</si>
  <si>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</si>
  <si>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</si>
  <si>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</si>
  <si>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</si>
  <si>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</si>
  <si>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</si>
  <si>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</si>
  <si>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</si>
  <si>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</si>
  <si>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</si>
  <si>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</si>
  <si>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</si>
  <si>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</si>
  <si>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</si>
  <si>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</si>
  <si>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</si>
  <si>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</si>
  <si>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</si>
  <si>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</si>
  <si>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</si>
  <si>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</si>
  <si>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</si>
  <si>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</si>
  <si>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</si>
  <si>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</si>
  <si>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</si>
  <si>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</si>
  <si>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</si>
  <si>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</si>
  <si>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</si>
  <si>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</si>
  <si>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</si>
  <si>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</si>
  <si>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</si>
  <si>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</si>
  <si>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</si>
  <si>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</si>
  <si>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</si>
  <si>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</si>
  <si>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</si>
  <si>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</si>
  <si>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</si>
  <si>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</si>
  <si>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</si>
  <si>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</si>
  <si>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</si>
  <si>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</si>
  <si>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</si>
  <si>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</si>
  <si>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</si>
  <si>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</si>
  <si>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</si>
  <si>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</si>
  <si>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</si>
  <si>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</si>
  <si>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</si>
  <si>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</si>
  <si>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</si>
  <si>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</si>
  <si>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</si>
  <si>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</si>
  <si>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</si>
  <si>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</si>
  <si>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</si>
  <si>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</si>
  <si>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</si>
  <si>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</si>
  <si>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</si>
  <si>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</si>
  <si>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</si>
  <si>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</si>
  <si>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</si>
  <si>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</si>
  <si>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</si>
  <si>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</si>
  <si>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</si>
  <si>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</si>
  <si>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</si>
  <si>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</si>
  <si>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</si>
  <si>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</si>
  <si>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</si>
  <si>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</si>
  <si>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</si>
  <si>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</si>
  <si>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</si>
  <si>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</si>
  <si>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</si>
  <si>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</si>
  <si>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</si>
  <si>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</si>
  <si>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</si>
  <si>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</si>
  <si>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</si>
  <si>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</si>
  <si>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</si>
  <si>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</si>
  <si>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</si>
  <si>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</si>
  <si>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</si>
  <si>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</si>
  <si>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</si>
  <si>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</si>
  <si>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</si>
  <si>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</si>
  <si>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</si>
  <si>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</si>
  <si>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</si>
  <si>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</si>
  <si>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</si>
  <si>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</si>
  <si>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</si>
  <si>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</si>
  <si>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</si>
  <si>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</si>
  <si>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</si>
  <si>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</si>
  <si>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</si>
  <si>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</si>
  <si>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</si>
  <si>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</si>
  <si>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</si>
  <si>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</si>
  <si>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</si>
  <si>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</si>
  <si>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</si>
  <si>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</si>
  <si>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</si>
  <si>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</si>
  <si>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</si>
  <si>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</si>
  <si>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</si>
  <si>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</si>
  <si>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</si>
  <si>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</si>
  <si>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</si>
  <si>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</si>
  <si>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</si>
  <si>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</si>
  <si>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</si>
  <si>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</si>
  <si>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</si>
  <si>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</si>
  <si>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</si>
  <si>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</si>
  <si>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</si>
  <si>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</si>
  <si>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</si>
  <si>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</si>
  <si>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</si>
  <si>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</si>
  <si>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</si>
  <si>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</si>
  <si>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</si>
  <si>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</si>
  <si>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</si>
  <si>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</si>
  <si>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</si>
  <si>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</si>
  <si>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</si>
  <si>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</si>
  <si>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</si>
  <si>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</si>
  <si>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</si>
  <si>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</si>
  <si>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</si>
  <si>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</si>
  <si>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</si>
  <si>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</si>
  <si>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</si>
  <si>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</si>
  <si>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</si>
  <si>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</si>
  <si>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</si>
  <si>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</si>
  <si>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</si>
  <si>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</si>
  <si>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</si>
  <si>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</si>
  <si>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</si>
  <si>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</si>
  <si>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</si>
  <si>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</si>
  <si>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</si>
  <si>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</si>
  <si>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</si>
  <si>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</si>
  <si>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</si>
  <si>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</si>
  <si>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</si>
  <si>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</si>
  <si>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</si>
  <si>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</si>
  <si>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</si>
  <si>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</si>
  <si>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</si>
  <si>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</si>
  <si>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</si>
  <si>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</si>
  <si>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</si>
  <si>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</si>
  <si>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</si>
  <si>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</si>
  <si>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</si>
  <si>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</si>
  <si>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</si>
  <si>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</si>
  <si>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</si>
  <si>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</si>
  <si>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</si>
  <si>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</si>
  <si>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</si>
  <si>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</si>
  <si>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</si>
  <si>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</si>
  <si>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</si>
  <si>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</si>
  <si>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</si>
  <si>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</si>
  <si>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</si>
  <si>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</si>
  <si>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</si>
  <si>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</si>
  <si>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</si>
  <si>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</si>
  <si>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</si>
  <si>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</si>
  <si>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</si>
  <si>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</si>
  <si>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</si>
  <si>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</si>
  <si>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</si>
  <si>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</si>
  <si>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</si>
  <si>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</si>
  <si>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</si>
  <si>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</si>
  <si>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</si>
  <si>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</si>
  <si>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</si>
  <si>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</si>
  <si>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</si>
  <si>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</si>
  <si>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</si>
  <si>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</si>
  <si>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</si>
  <si>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</si>
  <si>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</si>
  <si>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</si>
  <si>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</si>
  <si>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</si>
  <si>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</si>
  <si>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</si>
  <si>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</si>
  <si>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</si>
  <si>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</si>
  <si>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</si>
  <si>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</si>
  <si>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</si>
  <si>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</si>
  <si>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</si>
  <si>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</si>
  <si>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</si>
  <si>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</si>
  <si>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</si>
  <si>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</si>
  <si>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</si>
  <si>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</si>
  <si>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</si>
  <si>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</si>
  <si>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</si>
  <si>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</si>
  <si>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</si>
  <si>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</si>
  <si>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</si>
  <si>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</si>
  <si>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</si>
  <si>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</si>
  <si>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</si>
  <si>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</si>
  <si>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</si>
  <si>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</si>
  <si>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</si>
  <si>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</si>
  <si>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</si>
  <si>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</si>
  <si>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</si>
  <si>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</si>
  <si>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</si>
  <si>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</si>
  <si>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</si>
  <si>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</si>
  <si>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</si>
  <si>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</si>
  <si>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</si>
  <si>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</si>
  <si>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</si>
  <si>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</si>
  <si>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</si>
  <si>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</si>
  <si>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</si>
  <si>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</si>
  <si>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</si>
  <si>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</si>
  <si>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</si>
  <si>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</si>
  <si>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</si>
  <si>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</si>
  <si>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</si>
  <si>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</si>
  <si>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</si>
  <si>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</si>
  <si>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</si>
  <si>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</si>
  <si>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</si>
  <si>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</si>
  <si>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</si>
  <si>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</si>
  <si>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</si>
  <si>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</si>
  <si>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</si>
  <si>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</si>
  <si>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</si>
  <si>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</si>
  <si>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</si>
  <si>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</si>
  <si>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</si>
  <si>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</si>
  <si>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</si>
  <si>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</si>
  <si>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</si>
  <si>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</si>
  <si>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</si>
  <si>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</si>
  <si>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</si>
  <si>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</si>
  <si>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</si>
  <si>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</si>
  <si>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</si>
  <si>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</si>
  <si>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</si>
  <si>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</si>
  <si>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</si>
  <si>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</si>
  <si>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</si>
  <si>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</si>
  <si>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</si>
  <si>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</si>
  <si>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</si>
  <si>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</si>
  <si>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</si>
  <si>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</si>
  <si>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</si>
  <si>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</si>
  <si>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</si>
  <si>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</si>
  <si>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</si>
  <si>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</si>
  <si>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</si>
  <si>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</si>
  <si>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</si>
  <si>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</si>
  <si>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</si>
  <si>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</si>
  <si>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</si>
  <si>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</si>
  <si>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</si>
  <si>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</si>
  <si>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</si>
  <si>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</si>
  <si>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</si>
  <si>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</si>
  <si>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</si>
  <si>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</si>
  <si>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</si>
  <si>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</si>
  <si>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</si>
  <si>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</si>
  <si>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</si>
  <si>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</si>
  <si>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</si>
  <si>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</si>
  <si>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</si>
  <si>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</si>
  <si>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</si>
  <si>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</si>
  <si>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</si>
  <si>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</si>
  <si>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</si>
  <si>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</si>
  <si>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</si>
  <si>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</si>
  <si>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</si>
  <si>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</si>
  <si>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</si>
  <si>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</si>
  <si>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</si>
  <si>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</si>
  <si>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</si>
  <si>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</si>
  <si>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</si>
  <si>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</si>
  <si>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</si>
  <si>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</si>
  <si>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</si>
  <si>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</si>
  <si>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</si>
  <si>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</si>
  <si>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</si>
  <si>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</si>
  <si>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</si>
  <si>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</si>
  <si>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</si>
  <si>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</si>
  <si>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</si>
  <si>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</si>
  <si>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</si>
  <si>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</si>
  <si>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</si>
  <si>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</si>
  <si>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</si>
  <si>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</si>
  <si>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</si>
  <si>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</si>
  <si>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</si>
  <si>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</si>
  <si>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</si>
  <si>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</si>
  <si>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</si>
  <si>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</si>
  <si>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</si>
  <si>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</si>
  <si>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</si>
  <si>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</si>
  <si>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</si>
  <si>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</si>
  <si>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</si>
  <si>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</si>
  <si>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</si>
  <si>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</si>
  <si>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</si>
  <si>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</si>
  <si>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</si>
  <si>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</si>
  <si>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</si>
  <si>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</si>
  <si>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</si>
  <si>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</si>
  <si>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</si>
  <si>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</si>
  <si>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</si>
  <si>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</si>
  <si>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</si>
  <si>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</si>
  <si>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</si>
  <si>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</si>
  <si>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</si>
  <si>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</si>
  <si>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</si>
  <si>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</si>
  <si>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</si>
  <si>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</si>
  <si>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</si>
  <si>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</si>
  <si>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</si>
  <si>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</si>
  <si>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</si>
  <si>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</si>
  <si>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</si>
  <si>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</si>
  <si>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</si>
  <si>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</si>
  <si>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</si>
  <si>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</si>
  <si>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</si>
  <si>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</si>
  <si>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</si>
  <si>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</si>
  <si>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</si>
  <si>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</si>
  <si>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</si>
  <si>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</si>
  <si>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</si>
  <si>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</si>
  <si>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</si>
  <si>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</si>
  <si>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</si>
  <si>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</si>
  <si>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</si>
  <si>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</si>
  <si>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</si>
  <si>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</si>
  <si>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</si>
  <si>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</si>
  <si>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</si>
  <si>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</si>
  <si>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</si>
  <si>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</si>
  <si>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</si>
  <si>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</si>
  <si>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</si>
  <si>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</si>
  <si>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</si>
  <si>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</si>
  <si>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</si>
  <si>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</si>
  <si>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</si>
  <si>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</si>
  <si>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</si>
  <si>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</si>
  <si>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</si>
  <si>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</si>
  <si>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</si>
  <si>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</si>
  <si>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</si>
  <si>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</si>
  <si>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</si>
  <si>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</si>
  <si>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</si>
  <si>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</si>
  <si>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</si>
  <si>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</si>
  <si>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</si>
  <si>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</si>
  <si>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</si>
  <si>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</si>
  <si>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</si>
  <si>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</si>
  <si>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</si>
  <si>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</si>
  <si>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</si>
  <si>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</si>
  <si>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</si>
  <si>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</si>
  <si>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</si>
  <si>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</si>
  <si>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</si>
  <si>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</si>
  <si>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</si>
  <si>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</si>
  <si>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</si>
  <si>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</si>
  <si>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</si>
  <si>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</si>
  <si>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</si>
  <si>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</si>
  <si>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</si>
  <si>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</si>
  <si>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</si>
  <si>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</si>
  <si>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</si>
  <si>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</si>
  <si>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</si>
  <si>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</si>
  <si>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</si>
  <si>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</si>
  <si>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</si>
  <si>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</si>
  <si>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</si>
  <si>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</si>
  <si>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</si>
  <si>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</si>
  <si>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</si>
  <si>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</si>
  <si>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</si>
  <si>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</si>
  <si>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</si>
  <si>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</si>
  <si>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</si>
  <si>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</si>
  <si>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</si>
  <si>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</si>
  <si>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</si>
  <si>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</si>
  <si>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</si>
  <si>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</si>
  <si>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</si>
  <si>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</si>
  <si>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</si>
  <si>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</si>
  <si>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</si>
  <si>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</si>
  <si>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</si>
  <si>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</si>
  <si>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</si>
  <si>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</si>
  <si>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</si>
  <si>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</si>
  <si>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</si>
  <si>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</si>
  <si>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</si>
  <si>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</si>
  <si>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</si>
  <si>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</si>
  <si>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</si>
  <si>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</si>
  <si>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</si>
  <si>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</si>
  <si>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</si>
  <si>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</si>
  <si>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</si>
  <si>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</si>
  <si>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</si>
  <si>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</si>
  <si>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</si>
  <si>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</si>
  <si>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</si>
  <si>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</si>
  <si>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</si>
  <si>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</si>
  <si>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</si>
  <si>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</si>
  <si>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</si>
  <si>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</si>
  <si>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</si>
  <si>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</si>
  <si>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</si>
  <si>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</si>
  <si>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</si>
  <si>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</si>
  <si>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</si>
  <si>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</si>
  <si>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</si>
  <si>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</si>
  <si>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</si>
  <si>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</si>
  <si>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</si>
  <si>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</si>
  <si>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</si>
  <si>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</si>
  <si>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</si>
  <si>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</si>
  <si>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</si>
  <si>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</si>
  <si>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</si>
  <si>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</si>
  <si>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</si>
  <si>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</si>
  <si>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</si>
  <si>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</si>
  <si>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</si>
  <si>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</si>
  <si>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</si>
  <si>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</si>
  <si>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</si>
  <si>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</si>
  <si>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</si>
  <si>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</si>
  <si>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</si>
  <si>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</si>
  <si>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</si>
  <si>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</si>
  <si>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</si>
  <si>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</si>
  <si>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</si>
  <si>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</si>
  <si>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</si>
  <si>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</si>
  <si>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</si>
  <si>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</si>
  <si>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</si>
  <si>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</si>
  <si>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</si>
  <si>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</si>
  <si>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</si>
  <si>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</si>
  <si>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</si>
  <si>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</si>
  <si>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</si>
  <si>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</si>
  <si>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</si>
  <si>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</si>
  <si>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</si>
  <si>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</si>
  <si>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</si>
  <si>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</si>
  <si>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</si>
  <si>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</si>
  <si>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</si>
  <si>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</si>
  <si>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</si>
  <si>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</si>
  <si>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</si>
  <si>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</si>
  <si>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</si>
  <si>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</si>
  <si>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</si>
  <si>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</si>
  <si>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</si>
  <si>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</si>
  <si>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</si>
  <si>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</si>
  <si>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</si>
  <si>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</si>
  <si>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</si>
  <si>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</si>
  <si>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</si>
  <si>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</si>
  <si>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</si>
  <si>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</si>
  <si>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</si>
  <si>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</si>
  <si>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</si>
  <si>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</si>
  <si>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</si>
  <si>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</si>
  <si>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</si>
  <si>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</si>
  <si>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</si>
  <si>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</si>
  <si>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</si>
  <si>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</si>
  <si>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</si>
  <si>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</si>
  <si>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</si>
  <si>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</si>
  <si>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</si>
  <si>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</si>
  <si>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</si>
  <si>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</si>
  <si>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</si>
  <si>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</si>
  <si>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</si>
  <si>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</si>
  <si>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</si>
  <si>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</si>
  <si>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</si>
  <si>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</si>
  <si>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</si>
  <si>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</si>
  <si>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</si>
  <si>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</si>
  <si>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</si>
  <si>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</si>
  <si>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</si>
  <si>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</si>
  <si>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</si>
  <si>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</si>
  <si>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</si>
  <si>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</si>
  <si>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</si>
  <si>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</si>
  <si>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</si>
  <si>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</si>
  <si>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</si>
  <si>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</si>
  <si>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</si>
  <si>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</si>
  <si>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</si>
  <si>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</si>
  <si>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</si>
  <si>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</si>
  <si>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</si>
  <si>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</si>
  <si>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</si>
  <si>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</si>
  <si>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</si>
  <si>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</si>
  <si>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</si>
  <si>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</si>
  <si>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</si>
  <si>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</si>
  <si>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</si>
  <si>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</si>
  <si>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</si>
  <si>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</si>
  <si>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</si>
  <si>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</si>
  <si>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</si>
  <si>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</si>
  <si>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</si>
  <si>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</si>
  <si>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</si>
  <si>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</si>
  <si>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</si>
  <si>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</si>
  <si>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</si>
  <si>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</si>
  <si>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</si>
  <si>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</si>
  <si>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</si>
  <si>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</si>
  <si>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</si>
  <si>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</si>
  <si>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</si>
  <si>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</si>
  <si>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</si>
  <si>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</si>
  <si>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</si>
  <si>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</si>
  <si>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</si>
  <si>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</si>
  <si>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</si>
  <si>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</si>
  <si>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</si>
  <si>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</si>
  <si>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</si>
  <si>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</si>
  <si>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</si>
  <si>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</si>
  <si>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</si>
  <si>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</si>
  <si>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</si>
  <si>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</si>
  <si>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</si>
  <si>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</si>
  <si>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</si>
  <si>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</si>
  <si>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</si>
  <si>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</si>
  <si>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</si>
  <si>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</si>
  <si>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</si>
  <si>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</si>
  <si>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</si>
  <si>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</si>
  <si>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</si>
  <si>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</si>
  <si>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</si>
  <si>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</si>
  <si>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</si>
  <si>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</si>
  <si>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</si>
  <si>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</si>
  <si>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</si>
  <si>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</si>
  <si>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</si>
  <si>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</si>
  <si>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</si>
  <si>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</si>
  <si>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</si>
  <si>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</si>
  <si>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</si>
  <si>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</si>
  <si>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</si>
  <si>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</si>
  <si>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</si>
  <si>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</si>
  <si>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</si>
  <si>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</si>
  <si>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</si>
  <si>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</si>
  <si>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</si>
  <si>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</si>
  <si>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</si>
  <si>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</si>
  <si>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</si>
  <si>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</si>
  <si>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</si>
  <si>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</si>
  <si>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</si>
  <si>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</si>
  <si>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</si>
  <si>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</si>
  <si>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</si>
  <si>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</si>
  <si>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</si>
  <si>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</si>
  <si>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</si>
  <si>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</si>
  <si>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</si>
  <si>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</si>
  <si>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</si>
  <si>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</si>
  <si>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</si>
  <si>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</si>
  <si>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</si>
  <si>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</si>
  <si>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</si>
  <si>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</si>
  <si>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</si>
  <si>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</si>
  <si>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</si>
  <si>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</si>
  <si>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</si>
  <si>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</si>
  <si>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</si>
  <si>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</si>
  <si>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</si>
  <si>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</si>
  <si>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</si>
  <si>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</si>
  <si>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</si>
  <si>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</si>
  <si>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</si>
  <si>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</si>
  <si>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</si>
  <si>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</si>
  <si>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</si>
  <si>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</si>
  <si>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</si>
  <si>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</si>
  <si>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</si>
  <si>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</si>
  <si>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</si>
  <si>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</si>
  <si>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</si>
  <si>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</si>
  <si>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</si>
  <si>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</si>
  <si>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</si>
  <si>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</si>
  <si>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</si>
  <si>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</si>
  <si>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</si>
  <si>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</si>
  <si>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</si>
  <si>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</si>
  <si>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</si>
  <si>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</si>
  <si>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</si>
  <si>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</si>
  <si>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</si>
  <si>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</si>
  <si>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</si>
  <si>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</si>
  <si>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</si>
  <si>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</si>
  <si>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</si>
  <si>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</si>
  <si>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</si>
  <si>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</si>
  <si>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</si>
  <si>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</si>
  <si>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</si>
  <si>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</si>
  <si>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</si>
  <si>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</si>
  <si>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</si>
  <si>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</si>
  <si>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</si>
  <si>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</si>
  <si>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</si>
  <si>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</si>
  <si>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</si>
  <si>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</si>
  <si>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</si>
  <si>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</si>
  <si>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</si>
  <si>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</si>
  <si>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</si>
  <si>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</si>
  <si>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</si>
  <si>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</si>
  <si>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</si>
  <si>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</si>
  <si>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</si>
  <si>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</si>
  <si>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</si>
  <si>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</si>
  <si>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</si>
  <si>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</si>
  <si>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</si>
  <si>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</si>
  <si>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</si>
  <si>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</si>
  <si>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</si>
  <si>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</si>
  <si>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</si>
  <si>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</si>
  <si>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</si>
  <si>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</si>
  <si>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</si>
  <si>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</si>
  <si>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</si>
  <si>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</si>
  <si>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</si>
  <si>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</si>
  <si>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</si>
  <si>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</si>
  <si>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</si>
  <si>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</si>
  <si>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</si>
  <si>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</si>
  <si>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2</t>
  </si>
  <si>
    <t>Maria Carolina Perdomo Galindo</t>
  </si>
  <si>
    <t>Carrera 22 # 143 - 11</t>
  </si>
  <si>
    <t>3142397472</t>
  </si>
  <si>
    <t>Bogotá Carrera 22 # 143 - 11</t>
  </si>
  <si>
    <t>gestiondeoportunidades@cid.org.co</t>
  </si>
  <si>
    <t>Contrato de aporte No. 861-2011</t>
  </si>
  <si>
    <t>Contrato de aporte No. 897-2012</t>
  </si>
  <si>
    <t>Convenio de Asociación No. M671 -2013</t>
  </si>
  <si>
    <t>Contrato No. 376-2014 MED</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</si>
  <si>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</si>
  <si>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Realizar un proceso de formación a docentes, directivos docentes y funcionarios de las Secretarías de Educación certificadas, en la implementación del modelo educativo flexible “Aceleración del Aprendizaje” en la zona rural, urbana y urbana marginal.</t>
  </si>
  <si>
    <t>Prestar el servicio de apoyo a las Secretaría de Educación e Instituciones Educativas en la atención educativa de niños, niñas y jóvenes en situación de desplazamiento y extrema vulnerabilidad con la implementación del modelo educativo Círculos de Aprendizaje y Jornadas escolares complementarias. Zona 1|.</t>
  </si>
  <si>
    <t>FUNDACION BANCOLOMBIA</t>
  </si>
  <si>
    <t>MINISTERIO DEL INTERIOR - CORPORACIÓN MINUTO DE DIOS</t>
  </si>
  <si>
    <t>Contratar servicios profesionales para apoyar a las secretarías de educación e instituciones educativas en la Implementación del Modelo de Círculos de Aprendizaje.</t>
  </si>
  <si>
    <t>Apoyar a las secretarias de educación e instituciones educativas en la implementación y sostenibilidad del modelo circulos de aprendizaje.</t>
  </si>
  <si>
    <t>Realizar un convenio de asociación para apoyar a las Secretarías de Educación e Instituciones Educativas en la atención educativa de niños, niñas y jóvenes en situación de desplazamiento y extrema vulnerabilidad con la implementación del modelo educativo Círculos de Aprendizaje, priorizando las regiones donde se ha decretado la emergencia invernal.</t>
  </si>
  <si>
    <t>Realizar un proceso de formación a docentes, directivos docentes y funcionarios de las Secretarías de Educación, en la implementación y fortalecimiento del modelo educativo Preescolar Escolarizado y No Escolarizado (grado cero o transición), incluyendo la entrega de los materiales del modelo en las zonas rural, urbana y urbana marginal. Zona 1</t>
  </si>
  <si>
    <t>Proveer servicios de formación y acompañamiento en sitio, con el fin de impletar una estragenio eductiva de desarrollo profesional situado (DPS) para docentes y directivos docentes de sedes educativas rurales en el marco del programa de fortalecimiento de la cobertura con calidad para el sector educativo rural, fase II, zona 4.</t>
  </si>
  <si>
    <t>Contrato No. 184-2009</t>
  </si>
  <si>
    <t>Contrato No. 662 -2009</t>
  </si>
  <si>
    <t>Convenio de asociacion 608</t>
  </si>
  <si>
    <t>Contrato de aporte No. 956-2012</t>
  </si>
  <si>
    <t>Contrato No. 363-2014</t>
  </si>
  <si>
    <t>Contrato N° 25344-018-2013</t>
  </si>
  <si>
    <t>N° 274-2003// COL-ACNUR</t>
  </si>
  <si>
    <t>Contrato de Consultoría N° 0003AQ001 183</t>
  </si>
  <si>
    <t>Contrato No. 279-2007</t>
  </si>
  <si>
    <t>Convenio NAJ 390 NAJ 357</t>
  </si>
  <si>
    <t>Convenio Cooperativo No. 0370-02-09</t>
  </si>
  <si>
    <t>Contrato No. 660-2009</t>
  </si>
  <si>
    <t>Convenio de Cooperacion CHF-PRM-AH-X-23-2010.</t>
  </si>
  <si>
    <t>Programa de Asistencia Humanitaria de Emergencia a población desplazada en Colombia fase XI CHF-PRM-AH-XI-83-011// Cost Center 20951</t>
  </si>
  <si>
    <t>Convenio NAJ-790 NAJ-726-2014</t>
  </si>
  <si>
    <t>Convenio NAJ-826 NAJ-754-2014</t>
  </si>
  <si>
    <t>Convenio NAJ-466 NAJ-726-2014</t>
  </si>
  <si>
    <t>Convenio de asociación y colaboración 1346-2014</t>
  </si>
  <si>
    <t>Subacuerdo N° CID DFATD 32473S002</t>
  </si>
  <si>
    <t>Convenio de cooperación COL/2012/001</t>
  </si>
  <si>
    <t>Convenio de Cooperación No. COL-2012-035</t>
  </si>
  <si>
    <t>Convenio de Asociación 480-2015</t>
  </si>
  <si>
    <t>Convenio de donación No. 51-2015</t>
  </si>
  <si>
    <t>Subacuerdo No.- CID BPRM 32742S001</t>
  </si>
  <si>
    <t>Convenio de asociación N° 1142-2016</t>
  </si>
  <si>
    <t>Contrato de aporte 0943 ICBF</t>
  </si>
  <si>
    <t>Convenio de asociación N° 1297-2016</t>
  </si>
  <si>
    <t>Contrato de aporte N° Col-17-DDA-3418-SA-E&amp;E-PR-NGO-7657</t>
  </si>
  <si>
    <t>Contrato aporte ICBF N° 1733</t>
  </si>
  <si>
    <t>Contrato aporte ICBF N° 1118 -2017</t>
  </si>
  <si>
    <t>Contrato de aporte No. 239-2019</t>
  </si>
  <si>
    <t>UNICEF</t>
  </si>
  <si>
    <t>ACNUR - CORPORACIÓN OPCIÓN LEGAL</t>
  </si>
  <si>
    <t>MEN: MINISTERIO DE EDUCACION NACIONAL</t>
  </si>
  <si>
    <t>OIM: ORGANIZACIÓN INTERNACIONAL PARA LAS MIGRACIONES</t>
  </si>
  <si>
    <t>SAVE THE CHILDREN</t>
  </si>
  <si>
    <t>CHF - COOPERATIVE HOUSING FOUNDATION</t>
  </si>
  <si>
    <t>FIDUCIARIA LA PREVISORA - FIDUPREVISORA</t>
  </si>
  <si>
    <t>INSTITUTO COLOMBIANO DE BIENESTAR FAMILIAR</t>
  </si>
  <si>
    <t>MERCY CORPS-COLOMBIA</t>
  </si>
  <si>
    <t>OCHA: OFICINA DE NACIONES UNIDAS PARA LA COORDINACIÓN DE ASUNTOS HUMANITARIOS</t>
  </si>
  <si>
    <t>Regular las facultades y obligaciones de las partes en torno a la implementación del proceso de evaluación del proyecto pedagogía y protección de la niñez.</t>
  </si>
  <si>
    <t>Facilitar la ejecución del proyecto "Sistematización, validación y transferencia del sistema de educación formal, al modelo construído en el Proyecto Pedagogía y Protección de la Niñez (PPN)". Transferencia de Experiencias Educativas.</t>
  </si>
  <si>
    <t>Implementar entre el año 2007 y 2008, el modelo Círculos de Aprendizaje en la Zona 1 Putumayo (Mocoa y Puerto Asís), Zona 5 Chocó (Quibdó, Istmina y Bagadó) y Zona 7 Cundinamarca (Bogotá y Soacha), como una alternativa educativa flexible, pertinente y ampliación de cobertura con calidad propiciando el acceso a la educación básica primaria,prioritariamente de los niños, niñas y jóvenes en situación de desplazamiento y condición de vulnerabilidad, desescolarizados y en extraedad.</t>
  </si>
  <si>
    <t>Aunar esfuerzos para desarrollar el proyecto "Hogares Felices para la Paz", mediante el cual se busca brindar un espacio de encuentro de las instituciones del Estado y las organizaciones de la sociedad civil, en el que, en beneficio de la primera infancia,se creen condiciones, ambientas y relaciones necesarias para que las madres gestantes y lactantes, los niños y las niñas menores de cinco años, focalizados por el Auto 251 de 2008 de la Corte Constitucional, tengan un desarrollo integral desde una perspectiva de derechos. Se desarrollará en las ciudades de Medellín, Bogotá, Sincelejo, Cartagena, Tame, San José del Guaviare, Buenaventura, Tumaco, Policarpa, Florencia, Quibdó y Bucaramanga.</t>
  </si>
  <si>
    <t>Prevencion, desestimulo y erradicacion progresiva del trabajo infantil y proteccion de los jovenes trabajadores en el marco de la estrategia nacional para prevenir y erradicar las peores formas del trabajo infantil y proteger al joven trabajador 2008 - 2015 y de ley 1098 de 2006 de infancia y adolescencia.</t>
  </si>
  <si>
    <t>Contribuir al mejoramiento de las condiciones de vida de 200 familias de población internamente desplazada afectada por el conflicto interno, residentes en la ciudad de Quibdó o municipios cercanos del Departamento de Chocó, mediante la realización de actividades propias del Programa de Atención a Población Desplazada, definidas en la guía metodológica, y enfocadas al cumplimiento de objetivos e indicadores previstos. Se compromete a realizar la entrega de 200 auxilios de arriendo y 118 kits alimentarios.</t>
  </si>
  <si>
    <t>Contribuir al mejoramiento de las condiciones de vida de doscientas cincuenta(250) familias como mínimo, de población internamente desplazada afectada por el conflicto interno, residentes en la ciudad de quibdo ó municipios cercanos del departamento del choco, mediante la realización de actividades propias del Programa de Atención a Población Desplazada, definidas en la guía metodológica y enfocada al cumplimiento de objetivos e indicadores previstos en la propuesta técnica aprobada por el docente, en desarrollo del Convenio PRM Fase XI de 2011, suscrito entre CHF-Cooperative Housing Foundation y el gobierno de los Estados Unidos de América, a través de la oficina de Población, refugiados y Migraciones (PRM).</t>
  </si>
  <si>
    <t>Desarrollar e implementar un modelo piloto de cualificación de la atención en los hogares comunitarios de Bienestar Familiar, con perspectivas de atención integral, que permita el mejoramiento gradual de la calidad de atención a las niñas, niños y familias para garantizar el goce efectivo de sus derechos y realizaciones en el marco de la Ruta Integral de atenciones, con posibilidades de ser implementado en el departamento con similares características geográfica, socioeconómica y culturales.</t>
  </si>
  <si>
    <t>Brindar atención a la primera infancia, niñas y niños menores de cinco (5) años, de familias en situiación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</si>
  <si>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Brindar atención a la primera infanciia, niñas y niños menores de cinco (5) años, de familias en situiación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</si>
  <si>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Fortalecimiento de la Calidad de la Educación Inicial, desde los seis componentes de gestión establecidos por ICBF, en el marco de la estrategia de Cero a Siempre.// Aunar esfuerzos y recursos técnicos y financieros para desarrollar y ejecutar la estrategia de fortalecimiento de la Calidad de la Educación Inicial, desde los seis componentes de gestión de calidad establecidos por el ICBF, lo anterior dentro del marco de la estrategia de Cero a Siempre, la cual se viene ejecutando mediante las diferentes modalidades de atención integral para la Primera Infancia.</t>
  </si>
  <si>
    <t>Apoyar el fortalecimiento de las instituciones educativas de los municipios focalizados en choco y putumayo en sus procesos educativos y de protección, a fin de lograr mayores niveles de calidad educativa. Lo anterior se lograra por medio de la promoción de competencias básicas para el aprendizaje, habilidades para la vida, comportamientos protectores que les permiten a los niños, niñas y jóvenes hacer ejercicio a su derecho a la educación con calidad.</t>
  </si>
  <si>
    <t>1831 familias 1466 niños, niñas y adolescentes y 385 mujeres gestantes y lactantes de los resguardos de agua sal en el municipio de bagadó y catru en el alto baudó afectados por violencia, desplazamiento y desastres naturales mejorar sus condiciones de salud y nutrición y su acceso a agua segura para el consumo.</t>
  </si>
  <si>
    <t>Construir entornos protectores para niñas, niños y adolscentes, mediante la implementación de estrategias de protección integral en los ámbitos personal, familiar, escolar y comunitario en el departamento de Choco para prevenir su utilización por grupos armados ilegales y otras formas de violencia</t>
  </si>
  <si>
    <t>Aunar esfuerzos y recursos técnicos, fisícos, administrativos y economicos entre las partes para atender integralmente a Niños y Niñas en primera infancia, Mujeres gestantes y en el periodo de lactancia que pertencen a la población en condiciones de Vulnerabilidad en el marco de la estrategia Nacional para la atención a la Primera Infancia de Cero a Siempre.</t>
  </si>
  <si>
    <t>Fortalecer el Modelo de Educación flexible Aceleración del Aprendizaje para Niñas, Niños, Adolescentes y Jóvenes en Extra edad, desescolarizados y en alto riesgo social de treinta y seis (36) Instituciones Educativas en los Departamentos de Nariño y Choco por medio del fortalecimiento del Modelo de Educación Flexible de Aceleración del Aprendizaje</t>
  </si>
  <si>
    <t>Ampliar la capacidad de los gobiernos locales, regionales y nacionales para apoyar instituciones gubernamentales y victimas de desplazamiento, dando asistencia humanitaria, protección y apoyo transitorio; a la vez que se abordan brechas críticas y el camino hacia la paz en putumayo Colombia</t>
  </si>
  <si>
    <t>Aunar esfuerzos técnicos, administrativos y financieros para ejecutar una estrategia de fortalecimiento técnico dirigida a las madres y padres sustitutos (as) de regionales del ICBF, con el fin de cualificar la atención de los niños, niñas y adolescentes ubicados de manera provisional en una familia alterna con el fin de restablecer sus derechos.</t>
  </si>
  <si>
    <t>Prestar el servicio de atención, educación inicial y cuidado de los niños y niñas menores de 5 años o hasta su ingreso al grado de transición, y a mujeres gestantes y madres en periodo de lactancia con el fin de promover el desarrollo integral de la primera infancia con calidad, de conformidad con los lineamiento manual operativo, las directrices, parametros y estandares establecidos por el ICBF en el marco de la estrategia integral de cero a siempre.</t>
  </si>
  <si>
    <t>Aunar esfuerzos técnicos, administrativos y financieros para el impulso y la sostenibilidad de la politica publica de atención integral a la primera infancia de " cero a siempre" en el orden nacional departamental y municipal a partir del fortalecimiento de la gestión territorial, elmejoramiento de la calidad de la oferta y la precisión de acciones de movilización social; principalmente en zonas rurales de podconflicto.</t>
  </si>
  <si>
    <t>Contribuir al fortalecimiento de las capacidades de las comunidades en instituciones públicas en el Municipio de Rio Sucio(choco), implementando mecanismos, de protección en la comunidad indígena de Juninduur y afro de Truandó, afectadas por el conflicto armado; para prevenir su vulnerabilidad y victimización, especialmente en niños y mujeres.</t>
  </si>
  <si>
    <t>Prestar los servicios de educación inicial en el marco de la atención integral, a niñas, niños, y mujeres gestantes con el fin de promover el desarrollo integral de la primera infancia, de conformidad con los lineamientos manuales operativos y las directrices establecidas por el ICBF para los servicios de desarrollo infantil y modalidad propia e intercultural, en el marco de la política del estado de cero a siempre.</t>
  </si>
  <si>
    <t>Prestar los servicios de educacion inicial en el marco de la atencion integral, a niñas , niños, y mujeres gestantes con el fin de promover el desarrollo integral de la primera infancia, de conformidad con los lineamienos manuales operativosy las directrices establecidas por el ICBF para los servicios desarrollo infantil en medio familiar, centros de desarrollo infantil y modalidad propia e intercultural, en el marco de la politica de estado de cero a siempre.</t>
  </si>
  <si>
    <t>Implementar un proceso de promoción de derechos de niños, niñas y adolescentes y prevención de sus vulneraciones, mediante la corresponsabilidad social a traves de procesos de formación - acción utilizando los lenguajes artísticosy deportivos, promoviendo comportamientos protectores que mitiguen los riesgos asociados al reclutamiento uso utilización de niñas , niños, y adolescentes, desde la protección integral y el enfoque de derechos.</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</si>
  <si>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</si>
  <si>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</si>
  <si>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 xml:space="preserve"> 2021-27-27001162020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</si>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</sst>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1" fillId="0" borderId="9" xfId="0" applyFont="1" applyBorder="1" applyAlignment="1">
      <alignment horizontal="left" vertical="center"/>
    </xf>
    <xf numFmtId="0" fontId="3" fillId="0" borderId="55" xfId="0" applyFont="1" applyBorder="1"/>
    <xf numFmtId="0" fontId="3" fillId="0" borderId="10" xfId="0" applyFont="1" applyBorder="1"/>
    <xf numFmtId="0" fontId="7" fillId="4"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 fillId="4" borderId="34" xfId="0" applyFont="1" applyFill="1" applyBorder="1" applyAlignment="1">
      <alignment horizontal="left" vertical="center" wrapText="1"/>
    </xf>
    <xf numFmtId="0" fontId="1" fillId="0" borderId="0" xfId="0" applyFont="1" applyAlignment="1">
      <alignment horizontal="left" vertical="center"/>
    </xf>
    <xf numFmtId="0" fontId="0" fillId="0" borderId="0" xfId="0" applyFont="1" applyAlignment="1"/>
    <xf numFmtId="0" fontId="18" fillId="0" borderId="0" xfId="0" applyFont="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0" xfId="0" applyFont="1" applyAlignment="1">
      <alignment horizontal="right" vertical="center"/>
    </xf>
    <xf numFmtId="0" fontId="2" fillId="0" borderId="1" xfId="0" applyFont="1" applyBorder="1" applyAlignment="1">
      <alignment horizontal="center" vertical="center" wrapText="1"/>
    </xf>
    <xf numFmtId="0" fontId="3" fillId="0" borderId="7" xfId="0" applyFont="1" applyBorder="1"/>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3" fillId="0" borderId="28" xfId="0" applyFont="1" applyBorder="1"/>
    <xf numFmtId="0" fontId="13" fillId="0" borderId="7" xfId="0" applyFont="1" applyBorder="1" applyAlignment="1">
      <alignment horizontal="center" vertical="center" wrapText="1"/>
    </xf>
    <xf numFmtId="0" fontId="1" fillId="0" borderId="0" xfId="0" applyFont="1" applyAlignment="1">
      <alignment horizontal="center" vertical="center"/>
    </xf>
    <xf numFmtId="49" fontId="1" fillId="6" borderId="34" xfId="0" applyNumberFormat="1" applyFont="1" applyFill="1" applyBorder="1" applyAlignment="1">
      <alignment horizontal="center" vertical="center" wrapText="1"/>
    </xf>
    <xf numFmtId="49" fontId="17" fillId="4" borderId="34" xfId="0" applyNumberFormat="1" applyFont="1" applyFill="1" applyBorder="1" applyAlignment="1">
      <alignment horizontal="center"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3" fillId="0" borderId="8" xfId="0" applyFont="1" applyBorder="1"/>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7" fillId="0" borderId="0" xfId="0" applyFont="1" applyAlignment="1">
      <alignment horizontal="left" vertical="center"/>
    </xf>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ristina/Desktop/CID/2020/ICBF%20Primera%20Infancia/VICHADA/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0"/>
  <sheetViews>
    <sheetView showGridLines="0" tabSelected="1" view="pageBreakPreview" topLeftCell="G161" zoomScale="60" zoomScaleNormal="80" workbookViewId="0">
      <selection activeCell="F183" sqref="F183"/>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44" t="s">
        <v>0</v>
      </c>
      <c r="D2" s="138"/>
      <c r="E2" s="138"/>
      <c r="F2" s="138"/>
      <c r="G2" s="138"/>
      <c r="H2" s="138"/>
      <c r="I2" s="138"/>
      <c r="J2" s="138"/>
      <c r="K2" s="138"/>
      <c r="L2" s="146" t="s">
        <v>1</v>
      </c>
      <c r="M2" s="147"/>
      <c r="N2" s="148" t="s">
        <v>2</v>
      </c>
      <c r="O2" s="149"/>
      <c r="P2" s="1"/>
      <c r="Q2" s="1"/>
      <c r="R2" s="1"/>
      <c r="S2" s="1"/>
      <c r="T2" s="1"/>
      <c r="U2" s="1"/>
      <c r="V2" s="1"/>
      <c r="W2" s="1"/>
      <c r="X2" s="1"/>
      <c r="Y2" s="1"/>
      <c r="Z2" s="1"/>
      <c r="AA2" s="1"/>
      <c r="AB2" s="1"/>
    </row>
    <row r="3" spans="1:28" ht="33" customHeight="1" x14ac:dyDescent="0.2">
      <c r="A3" s="4"/>
      <c r="B3" s="5"/>
      <c r="C3" s="145"/>
      <c r="D3" s="132"/>
      <c r="E3" s="132"/>
      <c r="F3" s="132"/>
      <c r="G3" s="132"/>
      <c r="H3" s="132"/>
      <c r="I3" s="132"/>
      <c r="J3" s="132"/>
      <c r="K3" s="132"/>
      <c r="L3" s="150" t="s">
        <v>3</v>
      </c>
      <c r="M3" s="126"/>
      <c r="N3" s="150" t="s">
        <v>4</v>
      </c>
      <c r="O3" s="151"/>
      <c r="P3" s="1"/>
      <c r="Q3" s="1"/>
      <c r="R3" s="1"/>
      <c r="S3" s="1"/>
      <c r="T3" s="1"/>
      <c r="U3" s="1"/>
      <c r="V3" s="1"/>
      <c r="W3" s="1"/>
      <c r="X3" s="1"/>
      <c r="Y3" s="1"/>
      <c r="Z3" s="1"/>
      <c r="AA3" s="1"/>
      <c r="AB3" s="1"/>
    </row>
    <row r="4" spans="1:28" ht="24.75" customHeight="1" x14ac:dyDescent="0.2">
      <c r="A4" s="6"/>
      <c r="B4" s="7"/>
      <c r="C4" s="140"/>
      <c r="D4" s="141"/>
      <c r="E4" s="141"/>
      <c r="F4" s="141"/>
      <c r="G4" s="141"/>
      <c r="H4" s="141"/>
      <c r="I4" s="141"/>
      <c r="J4" s="141"/>
      <c r="K4" s="141"/>
      <c r="L4" s="152" t="s">
        <v>5</v>
      </c>
      <c r="M4" s="153"/>
      <c r="N4" s="153"/>
      <c r="O4" s="154"/>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34" t="s">
        <v>6</v>
      </c>
      <c r="B6" s="135"/>
      <c r="C6" s="135"/>
      <c r="D6" s="135"/>
      <c r="E6" s="135"/>
      <c r="F6" s="135"/>
      <c r="G6" s="135"/>
      <c r="H6" s="135"/>
      <c r="I6" s="135"/>
      <c r="J6" s="135"/>
      <c r="K6" s="135"/>
      <c r="L6" s="135"/>
      <c r="M6" s="135"/>
      <c r="N6" s="135"/>
      <c r="O6" s="13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55" t="str">
        <f>HYPERLINK("#MI_Oferente_Singular!A114","CAPACIDAD RESIDUAL")</f>
        <v>CAPACIDAD RESIDUAL</v>
      </c>
      <c r="F8" s="156"/>
      <c r="G8" s="15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55" t="str">
        <f>HYPERLINK("#MI_Oferente_Singular!A162","TALENTO HUMANO")</f>
        <v>TALENTO HUMANO</v>
      </c>
      <c r="F9" s="156"/>
      <c r="G9" s="15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55" t="str">
        <f>HYPERLINK("#MI_Oferente_Singular!F162","INFRAESTRUCTURA")</f>
        <v>INFRAESTRUCTURA</v>
      </c>
      <c r="F10" s="156"/>
      <c r="G10" s="15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2763</v>
      </c>
      <c r="D15" s="29"/>
      <c r="E15" s="29"/>
      <c r="F15" s="1"/>
      <c r="G15" s="27" t="s">
        <v>9</v>
      </c>
      <c r="H15" s="30" t="s">
        <v>126</v>
      </c>
      <c r="I15" s="27" t="s">
        <v>10</v>
      </c>
      <c r="J15" s="30" t="s">
        <v>11</v>
      </c>
      <c r="K15" s="1"/>
      <c r="L15" s="158" t="s">
        <v>12</v>
      </c>
      <c r="M15" s="132"/>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34" t="s">
        <v>14</v>
      </c>
      <c r="B17" s="135"/>
      <c r="C17" s="135"/>
      <c r="D17" s="135"/>
      <c r="E17" s="135"/>
      <c r="F17" s="135"/>
      <c r="G17" s="159"/>
      <c r="H17" s="134" t="s">
        <v>15</v>
      </c>
      <c r="I17" s="135"/>
      <c r="J17" s="135"/>
      <c r="K17" s="135"/>
      <c r="L17" s="135"/>
      <c r="M17" s="135"/>
      <c r="N17" s="135"/>
      <c r="O17" s="13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6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45"/>
      <c r="I20" s="40" t="s">
        <v>126</v>
      </c>
      <c r="J20" s="41" t="s">
        <v>729</v>
      </c>
      <c r="K20" s="42">
        <v>1533630000</v>
      </c>
      <c r="L20" s="43"/>
      <c r="M20" s="43">
        <v>44561</v>
      </c>
      <c r="N20" s="44">
        <f t="shared" ref="N20:N35" si="0">+(M20-L20)/30</f>
        <v>1485.3666666666666</v>
      </c>
      <c r="O20" s="45"/>
      <c r="P20" s="1"/>
      <c r="Q20" s="1"/>
      <c r="R20" s="1"/>
      <c r="S20" s="1"/>
      <c r="T20" s="1"/>
      <c r="U20" s="46"/>
      <c r="V20" s="47">
        <f t="shared" ref="V20:W20" ca="1" si="1">NOW()</f>
        <v>44194.463179050923</v>
      </c>
      <c r="W20" s="47">
        <f t="shared" ca="1" si="1"/>
        <v>44194.463179050923</v>
      </c>
      <c r="X20" s="1"/>
      <c r="Y20" s="1"/>
      <c r="Z20" s="1"/>
      <c r="AA20" s="1"/>
      <c r="AB20" s="1"/>
    </row>
    <row r="21" spans="1:28" ht="30" customHeight="1" outlineLevel="1" x14ac:dyDescent="0.2">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61" t="s">
        <v>24</v>
      </c>
      <c r="C37" s="132"/>
      <c r="D37" s="132"/>
      <c r="E37" s="132"/>
      <c r="F37" s="132"/>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62" t="str">
        <f>VLOOKUP(B20,EAS!A2:B1439,2,0)</f>
        <v>CORPORACIÓN INFANCIA Y DESARROLLO LA CID</v>
      </c>
      <c r="C38" s="128"/>
      <c r="D38" s="128"/>
      <c r="E38" s="128"/>
      <c r="F38" s="129"/>
      <c r="G38" s="1"/>
      <c r="H38" s="55"/>
      <c r="I38" s="163" t="s">
        <v>25</v>
      </c>
      <c r="J38" s="128"/>
      <c r="K38" s="128"/>
      <c r="L38" s="128"/>
      <c r="M38" s="128"/>
      <c r="N38" s="129"/>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64" t="s">
        <v>2764</v>
      </c>
      <c r="J39" s="165"/>
      <c r="K39" s="165"/>
      <c r="L39" s="165"/>
      <c r="M39" s="165"/>
      <c r="N39" s="166"/>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34" t="s">
        <v>26</v>
      </c>
      <c r="B41" s="135"/>
      <c r="C41" s="135"/>
      <c r="D41" s="135"/>
      <c r="E41" s="135"/>
      <c r="F41" s="135"/>
      <c r="G41" s="135"/>
      <c r="H41" s="135"/>
      <c r="I41" s="135"/>
      <c r="J41" s="135"/>
      <c r="K41" s="135"/>
      <c r="L41" s="135"/>
      <c r="M41" s="135"/>
      <c r="N41" s="135"/>
      <c r="O41" s="13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67" t="s">
        <v>27</v>
      </c>
      <c r="B43" s="168"/>
      <c r="C43" s="168"/>
      <c r="D43" s="168"/>
      <c r="E43" s="168"/>
      <c r="F43" s="168"/>
      <c r="G43" s="168"/>
      <c r="H43" s="168"/>
      <c r="I43" s="168"/>
      <c r="J43" s="168"/>
      <c r="K43" s="168"/>
      <c r="L43" s="168"/>
      <c r="M43" s="168"/>
      <c r="N43" s="168"/>
      <c r="O43" s="169"/>
      <c r="P43" s="10"/>
      <c r="Q43" s="10"/>
      <c r="R43" s="10"/>
      <c r="S43" s="10"/>
      <c r="T43" s="10"/>
      <c r="U43" s="10"/>
      <c r="V43" s="10"/>
      <c r="W43" s="10"/>
      <c r="X43" s="10"/>
      <c r="Y43" s="10"/>
      <c r="Z43" s="10"/>
      <c r="AA43" s="10"/>
      <c r="AB43" s="10"/>
    </row>
    <row r="44" spans="1:28" ht="15" customHeight="1" x14ac:dyDescent="0.2">
      <c r="A44" s="137" t="s">
        <v>28</v>
      </c>
      <c r="B44" s="138"/>
      <c r="C44" s="138"/>
      <c r="D44" s="138"/>
      <c r="E44" s="138"/>
      <c r="F44" s="138"/>
      <c r="G44" s="138"/>
      <c r="H44" s="138"/>
      <c r="I44" s="138"/>
      <c r="J44" s="138"/>
      <c r="K44" s="138"/>
      <c r="L44" s="138"/>
      <c r="M44" s="138"/>
      <c r="N44" s="138"/>
      <c r="O44" s="139"/>
      <c r="P44" s="1"/>
      <c r="Q44" s="1"/>
      <c r="R44" s="1"/>
      <c r="S44" s="1"/>
      <c r="T44" s="1"/>
      <c r="U44" s="1"/>
      <c r="V44" s="1"/>
      <c r="W44" s="1"/>
      <c r="X44" s="1"/>
      <c r="Y44" s="1"/>
      <c r="Z44" s="1"/>
      <c r="AA44" s="1"/>
      <c r="AB44" s="1"/>
    </row>
    <row r="45" spans="1:28" ht="15.75" customHeight="1" x14ac:dyDescent="0.2">
      <c r="A45" s="170"/>
      <c r="B45" s="171"/>
      <c r="C45" s="171"/>
      <c r="D45" s="171"/>
      <c r="E45" s="171"/>
      <c r="F45" s="171"/>
      <c r="G45" s="171"/>
      <c r="H45" s="171"/>
      <c r="I45" s="171"/>
      <c r="J45" s="171"/>
      <c r="K45" s="171"/>
      <c r="L45" s="171"/>
      <c r="M45" s="171"/>
      <c r="N45" s="171"/>
      <c r="O45" s="172"/>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2728</v>
      </c>
      <c r="C48" s="66" t="s">
        <v>41</v>
      </c>
      <c r="D48" s="67" t="s">
        <v>2702</v>
      </c>
      <c r="E48" s="68">
        <v>37956</v>
      </c>
      <c r="F48" s="68">
        <v>37986</v>
      </c>
      <c r="G48" s="69">
        <f t="shared" ref="G48:G55" si="2">IF(AND(E48&lt;&gt;"",F48&lt;&gt;""),((F48-E48)/30),"")</f>
        <v>1</v>
      </c>
      <c r="H48" s="65" t="s">
        <v>2737</v>
      </c>
      <c r="I48" s="67" t="s">
        <v>126</v>
      </c>
      <c r="J48" s="67" t="s">
        <v>729</v>
      </c>
      <c r="K48" s="70">
        <v>37550000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2728</v>
      </c>
      <c r="C49" s="71" t="s">
        <v>41</v>
      </c>
      <c r="D49" s="67" t="s">
        <v>2703</v>
      </c>
      <c r="E49" s="68">
        <v>38777</v>
      </c>
      <c r="F49" s="68">
        <v>39446</v>
      </c>
      <c r="G49" s="69">
        <f t="shared" si="2"/>
        <v>22.3</v>
      </c>
      <c r="H49" s="65" t="s">
        <v>2738</v>
      </c>
      <c r="I49" s="67" t="s">
        <v>126</v>
      </c>
      <c r="J49" s="67" t="s">
        <v>168</v>
      </c>
      <c r="K49" s="70">
        <v>155000000</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2729</v>
      </c>
      <c r="C50" s="71" t="s">
        <v>46</v>
      </c>
      <c r="D50" s="67" t="s">
        <v>2704</v>
      </c>
      <c r="E50" s="68">
        <v>39396</v>
      </c>
      <c r="F50" s="68">
        <v>39505</v>
      </c>
      <c r="G50" s="69">
        <f t="shared" si="2"/>
        <v>3.6333333333333333</v>
      </c>
      <c r="H50" s="74" t="s">
        <v>2739</v>
      </c>
      <c r="I50" s="67" t="s">
        <v>126</v>
      </c>
      <c r="J50" s="67" t="s">
        <v>574</v>
      </c>
      <c r="K50" s="70">
        <v>3526400000</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x14ac:dyDescent="0.2">
      <c r="A51" s="64">
        <v>4</v>
      </c>
      <c r="B51" s="65" t="s">
        <v>2730</v>
      </c>
      <c r="C51" s="71" t="s">
        <v>41</v>
      </c>
      <c r="D51" s="67" t="s">
        <v>2705</v>
      </c>
      <c r="E51" s="68">
        <v>39934</v>
      </c>
      <c r="F51" s="68">
        <v>40177</v>
      </c>
      <c r="G51" s="69">
        <f t="shared" si="2"/>
        <v>8.1</v>
      </c>
      <c r="H51" s="65" t="s">
        <v>2740</v>
      </c>
      <c r="I51" s="67" t="s">
        <v>126</v>
      </c>
      <c r="J51" s="67" t="s">
        <v>729</v>
      </c>
      <c r="K51" s="70">
        <v>527056467</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2731</v>
      </c>
      <c r="C52" s="71" t="s">
        <v>41</v>
      </c>
      <c r="D52" s="67" t="s">
        <v>2706</v>
      </c>
      <c r="E52" s="68">
        <v>39845</v>
      </c>
      <c r="F52" s="68">
        <v>40177</v>
      </c>
      <c r="G52" s="69">
        <f t="shared" si="2"/>
        <v>11.066666666666666</v>
      </c>
      <c r="H52" s="74" t="s">
        <v>2741</v>
      </c>
      <c r="I52" s="67" t="s">
        <v>126</v>
      </c>
      <c r="J52" s="67" t="s">
        <v>729</v>
      </c>
      <c r="K52" s="70">
        <v>132800000</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x14ac:dyDescent="0.2">
      <c r="A53" s="64">
        <v>6</v>
      </c>
      <c r="B53" s="65" t="s">
        <v>2729</v>
      </c>
      <c r="C53" s="71" t="s">
        <v>46</v>
      </c>
      <c r="D53" s="67" t="s">
        <v>2696</v>
      </c>
      <c r="E53" s="68">
        <v>39884</v>
      </c>
      <c r="F53" s="68">
        <v>40542</v>
      </c>
      <c r="G53" s="69">
        <f t="shared" si="2"/>
        <v>21.933333333333334</v>
      </c>
      <c r="H53" s="74" t="s">
        <v>2691</v>
      </c>
      <c r="I53" s="67" t="s">
        <v>126</v>
      </c>
      <c r="J53" s="67" t="s">
        <v>168</v>
      </c>
      <c r="K53" s="70">
        <v>2436000000</v>
      </c>
      <c r="L53" s="71" t="s">
        <v>108</v>
      </c>
      <c r="M53" s="72">
        <v>1</v>
      </c>
      <c r="N53" s="71" t="s">
        <v>116</v>
      </c>
      <c r="O53" s="71" t="s">
        <v>108</v>
      </c>
      <c r="P53" s="73"/>
      <c r="Q53" s="73"/>
      <c r="R53" s="73"/>
      <c r="S53" s="73"/>
      <c r="T53" s="73"/>
      <c r="U53" s="73"/>
      <c r="V53" s="73"/>
      <c r="W53" s="73"/>
      <c r="X53" s="73"/>
      <c r="Y53" s="73"/>
      <c r="Z53" s="73"/>
      <c r="AA53" s="73"/>
      <c r="AB53" s="73"/>
    </row>
    <row r="54" spans="1:28" ht="24.75" customHeight="1" outlineLevel="1" x14ac:dyDescent="0.2">
      <c r="A54" s="64">
        <v>7</v>
      </c>
      <c r="B54" s="65" t="s">
        <v>2729</v>
      </c>
      <c r="C54" s="71" t="s">
        <v>46</v>
      </c>
      <c r="D54" s="67" t="s">
        <v>2707</v>
      </c>
      <c r="E54" s="68">
        <v>40016</v>
      </c>
      <c r="F54" s="68">
        <v>40542</v>
      </c>
      <c r="G54" s="69">
        <f t="shared" si="2"/>
        <v>17.533333333333335</v>
      </c>
      <c r="H54" s="65" t="s">
        <v>2692</v>
      </c>
      <c r="I54" s="67" t="s">
        <v>126</v>
      </c>
      <c r="J54" s="67" t="s">
        <v>729</v>
      </c>
      <c r="K54" s="70">
        <v>4103200000</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2729</v>
      </c>
      <c r="C55" s="71" t="s">
        <v>46</v>
      </c>
      <c r="D55" s="67" t="s">
        <v>2697</v>
      </c>
      <c r="E55" s="68">
        <v>40016</v>
      </c>
      <c r="F55" s="68">
        <v>40542</v>
      </c>
      <c r="G55" s="69">
        <f t="shared" si="2"/>
        <v>17.533333333333335</v>
      </c>
      <c r="H55" s="65" t="s">
        <v>2692</v>
      </c>
      <c r="I55" s="67" t="s">
        <v>126</v>
      </c>
      <c r="J55" s="67" t="s">
        <v>818</v>
      </c>
      <c r="K55" s="70">
        <v>6088800000</v>
      </c>
      <c r="L55" s="71" t="s">
        <v>108</v>
      </c>
      <c r="M55" s="72">
        <v>1</v>
      </c>
      <c r="N55" s="71" t="s">
        <v>113</v>
      </c>
      <c r="O55" s="71" t="s">
        <v>108</v>
      </c>
      <c r="P55" s="73"/>
      <c r="Q55" s="73"/>
      <c r="R55" s="73"/>
      <c r="S55" s="73"/>
      <c r="T55" s="73"/>
      <c r="U55" s="73"/>
      <c r="V55" s="73"/>
      <c r="W55" s="73"/>
      <c r="X55" s="73"/>
      <c r="Y55" s="73"/>
      <c r="Z55" s="73"/>
      <c r="AA55" s="73"/>
      <c r="AB55" s="73"/>
    </row>
    <row r="56" spans="1:28" ht="24.75" customHeight="1" outlineLevel="1" x14ac:dyDescent="0.2">
      <c r="A56" s="64">
        <v>9</v>
      </c>
      <c r="B56" s="65" t="s">
        <v>2729</v>
      </c>
      <c r="C56" s="71" t="s">
        <v>46</v>
      </c>
      <c r="D56" s="67" t="s">
        <v>2698</v>
      </c>
      <c r="E56" s="68">
        <v>40557</v>
      </c>
      <c r="F56" s="68">
        <v>40908</v>
      </c>
      <c r="G56" s="69">
        <f t="shared" ref="G56:G82" si="3">IF(AND(E56&lt;&gt;"",F56&lt;&gt;""),((F56-E56)/30),"")</f>
        <v>11.7</v>
      </c>
      <c r="H56" s="65" t="s">
        <v>2693</v>
      </c>
      <c r="I56" s="67" t="s">
        <v>126</v>
      </c>
      <c r="J56" s="67" t="s">
        <v>482</v>
      </c>
      <c r="K56" s="70">
        <v>6134043282</v>
      </c>
      <c r="L56" s="71" t="s">
        <v>108</v>
      </c>
      <c r="M56" s="72">
        <v>1</v>
      </c>
      <c r="N56" s="71" t="s">
        <v>113</v>
      </c>
      <c r="O56" s="71" t="s">
        <v>108</v>
      </c>
      <c r="P56" s="73"/>
      <c r="Q56" s="73"/>
      <c r="R56" s="73"/>
      <c r="S56" s="73"/>
      <c r="T56" s="73"/>
      <c r="U56" s="73"/>
      <c r="V56" s="73"/>
      <c r="W56" s="73"/>
      <c r="X56" s="73"/>
      <c r="Y56" s="73"/>
      <c r="Z56" s="73"/>
      <c r="AA56" s="73"/>
      <c r="AB56" s="73"/>
    </row>
    <row r="57" spans="1:28" ht="24.75" customHeight="1" outlineLevel="1" x14ac:dyDescent="0.2">
      <c r="A57" s="64">
        <v>10</v>
      </c>
      <c r="B57" s="65" t="s">
        <v>2732</v>
      </c>
      <c r="C57" s="71" t="s">
        <v>41</v>
      </c>
      <c r="D57" s="67" t="s">
        <v>2708</v>
      </c>
      <c r="E57" s="68">
        <v>40464</v>
      </c>
      <c r="F57" s="68">
        <v>40743</v>
      </c>
      <c r="G57" s="69">
        <f t="shared" si="3"/>
        <v>9.3000000000000007</v>
      </c>
      <c r="H57" s="65" t="s">
        <v>2742</v>
      </c>
      <c r="I57" s="67" t="s">
        <v>126</v>
      </c>
      <c r="J57" s="67" t="s">
        <v>729</v>
      </c>
      <c r="K57" s="70">
        <v>192960067</v>
      </c>
      <c r="L57" s="71" t="s">
        <v>108</v>
      </c>
      <c r="M57" s="72">
        <v>1</v>
      </c>
      <c r="N57" s="71" t="s">
        <v>116</v>
      </c>
      <c r="O57" s="71" t="s">
        <v>108</v>
      </c>
      <c r="P57" s="73"/>
      <c r="Q57" s="73"/>
      <c r="R57" s="73"/>
      <c r="S57" s="73"/>
      <c r="T57" s="73"/>
      <c r="U57" s="73"/>
      <c r="V57" s="73"/>
      <c r="W57" s="73"/>
      <c r="X57" s="73"/>
      <c r="Y57" s="73"/>
      <c r="Z57" s="73"/>
      <c r="AA57" s="73"/>
      <c r="AB57" s="73"/>
    </row>
    <row r="58" spans="1:28" ht="24.75" customHeight="1" outlineLevel="1" x14ac:dyDescent="0.2">
      <c r="A58" s="64">
        <v>11</v>
      </c>
      <c r="B58" s="65" t="s">
        <v>2732</v>
      </c>
      <c r="C58" s="71" t="s">
        <v>41</v>
      </c>
      <c r="D58" s="67" t="s">
        <v>2709</v>
      </c>
      <c r="E58" s="68">
        <v>40828</v>
      </c>
      <c r="F58" s="68">
        <v>41120</v>
      </c>
      <c r="G58" s="69">
        <f t="shared" si="3"/>
        <v>9.7333333333333325</v>
      </c>
      <c r="H58" s="65" t="s">
        <v>2743</v>
      </c>
      <c r="I58" s="67" t="s">
        <v>126</v>
      </c>
      <c r="J58" s="67" t="s">
        <v>729</v>
      </c>
      <c r="K58" s="70">
        <v>335682451</v>
      </c>
      <c r="L58" s="71" t="s">
        <v>108</v>
      </c>
      <c r="M58" s="72">
        <v>1</v>
      </c>
      <c r="N58" s="71" t="s">
        <v>116</v>
      </c>
      <c r="O58" s="71" t="s">
        <v>108</v>
      </c>
      <c r="P58" s="73"/>
      <c r="Q58" s="73"/>
      <c r="R58" s="73"/>
      <c r="S58" s="73"/>
      <c r="T58" s="73"/>
      <c r="U58" s="73"/>
      <c r="V58" s="73"/>
      <c r="W58" s="73"/>
      <c r="X58" s="73"/>
      <c r="Y58" s="73"/>
      <c r="Z58" s="73"/>
      <c r="AA58" s="73"/>
      <c r="AB58" s="73"/>
    </row>
    <row r="59" spans="1:28" ht="24.75" customHeight="1" outlineLevel="1" x14ac:dyDescent="0.2">
      <c r="A59" s="64">
        <v>12</v>
      </c>
      <c r="B59" s="65" t="s">
        <v>2729</v>
      </c>
      <c r="C59" s="71" t="s">
        <v>46</v>
      </c>
      <c r="D59" s="67" t="s">
        <v>2682</v>
      </c>
      <c r="E59" s="68">
        <v>40907</v>
      </c>
      <c r="F59" s="68">
        <v>41274</v>
      </c>
      <c r="G59" s="69">
        <f t="shared" si="3"/>
        <v>12.233333333333333</v>
      </c>
      <c r="H59" s="65" t="s">
        <v>2688</v>
      </c>
      <c r="I59" s="67" t="s">
        <v>126</v>
      </c>
      <c r="J59" s="67" t="s">
        <v>729</v>
      </c>
      <c r="K59" s="70">
        <v>9088939684</v>
      </c>
      <c r="L59" s="71" t="s">
        <v>108</v>
      </c>
      <c r="M59" s="72">
        <v>1</v>
      </c>
      <c r="N59" s="71" t="s">
        <v>116</v>
      </c>
      <c r="O59" s="71" t="s">
        <v>108</v>
      </c>
      <c r="P59" s="73"/>
      <c r="Q59" s="73"/>
      <c r="R59" s="73"/>
      <c r="S59" s="73"/>
      <c r="T59" s="73"/>
      <c r="U59" s="73"/>
      <c r="V59" s="73"/>
      <c r="W59" s="73"/>
      <c r="X59" s="73"/>
      <c r="Y59" s="73"/>
      <c r="Z59" s="73"/>
      <c r="AA59" s="73"/>
      <c r="AB59" s="73"/>
    </row>
    <row r="60" spans="1:28" ht="24.75" customHeight="1" outlineLevel="1" x14ac:dyDescent="0.2">
      <c r="A60" s="64">
        <v>13</v>
      </c>
      <c r="B60" s="65" t="s">
        <v>2729</v>
      </c>
      <c r="C60" s="71" t="s">
        <v>46</v>
      </c>
      <c r="D60" s="67" t="s">
        <v>2683</v>
      </c>
      <c r="E60" s="68">
        <v>41274</v>
      </c>
      <c r="F60" s="68">
        <v>41639</v>
      </c>
      <c r="G60" s="69">
        <f t="shared" si="3"/>
        <v>12.166666666666666</v>
      </c>
      <c r="H60" s="65" t="s">
        <v>2687</v>
      </c>
      <c r="I60" s="67" t="s">
        <v>126</v>
      </c>
      <c r="J60" s="67" t="s">
        <v>729</v>
      </c>
      <c r="K60" s="70">
        <v>2308349562</v>
      </c>
      <c r="L60" s="71" t="s">
        <v>108</v>
      </c>
      <c r="M60" s="72">
        <v>1</v>
      </c>
      <c r="N60" s="71" t="s">
        <v>116</v>
      </c>
      <c r="O60" s="71" t="s">
        <v>108</v>
      </c>
      <c r="P60" s="73"/>
      <c r="Q60" s="73"/>
      <c r="R60" s="73"/>
      <c r="S60" s="73"/>
      <c r="T60" s="73"/>
      <c r="U60" s="73"/>
      <c r="V60" s="73"/>
      <c r="W60" s="73"/>
      <c r="X60" s="73"/>
      <c r="Y60" s="73"/>
      <c r="Z60" s="73"/>
      <c r="AA60" s="73"/>
      <c r="AB60" s="73"/>
    </row>
    <row r="61" spans="1:28" ht="24.75" customHeight="1" outlineLevel="1" x14ac:dyDescent="0.2">
      <c r="A61" s="64">
        <v>14</v>
      </c>
      <c r="B61" s="65" t="s">
        <v>2729</v>
      </c>
      <c r="C61" s="71" t="s">
        <v>46</v>
      </c>
      <c r="D61" s="67" t="s">
        <v>2699</v>
      </c>
      <c r="E61" s="68">
        <v>41274</v>
      </c>
      <c r="F61" s="68">
        <v>41639</v>
      </c>
      <c r="G61" s="69">
        <f t="shared" si="3"/>
        <v>12.166666666666666</v>
      </c>
      <c r="H61" s="65" t="s">
        <v>2694</v>
      </c>
      <c r="I61" s="67" t="s">
        <v>126</v>
      </c>
      <c r="J61" s="67" t="s">
        <v>729</v>
      </c>
      <c r="K61" s="70">
        <v>4024550475</v>
      </c>
      <c r="L61" s="71" t="s">
        <v>108</v>
      </c>
      <c r="M61" s="72">
        <v>1</v>
      </c>
      <c r="N61" s="71" t="s">
        <v>116</v>
      </c>
      <c r="O61" s="71" t="s">
        <v>108</v>
      </c>
      <c r="P61" s="73"/>
      <c r="Q61" s="73"/>
      <c r="R61" s="73"/>
      <c r="S61" s="73"/>
      <c r="T61" s="73"/>
      <c r="U61" s="73"/>
      <c r="V61" s="73"/>
      <c r="W61" s="73"/>
      <c r="X61" s="73"/>
      <c r="Y61" s="73"/>
      <c r="Z61" s="73"/>
      <c r="AA61" s="73"/>
      <c r="AB61" s="73"/>
    </row>
    <row r="62" spans="1:28" ht="24.75" customHeight="1" outlineLevel="1" x14ac:dyDescent="0.2">
      <c r="A62" s="64">
        <v>15</v>
      </c>
      <c r="B62" s="65" t="s">
        <v>2690</v>
      </c>
      <c r="C62" s="71" t="s">
        <v>46</v>
      </c>
      <c r="D62" s="67" t="s">
        <v>2684</v>
      </c>
      <c r="E62" s="68">
        <v>41575</v>
      </c>
      <c r="F62" s="68">
        <v>41789</v>
      </c>
      <c r="G62" s="69">
        <f t="shared" si="3"/>
        <v>7.1333333333333337</v>
      </c>
      <c r="H62" s="65" t="s">
        <v>2686</v>
      </c>
      <c r="I62" s="67" t="s">
        <v>126</v>
      </c>
      <c r="J62" s="67" t="s">
        <v>729</v>
      </c>
      <c r="K62" s="70">
        <v>720000000</v>
      </c>
      <c r="L62" s="71" t="s">
        <v>108</v>
      </c>
      <c r="M62" s="72">
        <v>1</v>
      </c>
      <c r="N62" s="71" t="s">
        <v>116</v>
      </c>
      <c r="O62" s="71" t="s">
        <v>108</v>
      </c>
      <c r="P62" s="73"/>
      <c r="Q62" s="73"/>
      <c r="R62" s="73"/>
      <c r="S62" s="73"/>
      <c r="T62" s="73"/>
      <c r="U62" s="73"/>
      <c r="V62" s="73"/>
      <c r="W62" s="73"/>
      <c r="X62" s="73"/>
      <c r="Y62" s="73"/>
      <c r="Z62" s="73"/>
      <c r="AA62" s="73"/>
      <c r="AB62" s="73"/>
    </row>
    <row r="63" spans="1:28" ht="24.75" customHeight="1" outlineLevel="1" x14ac:dyDescent="0.2">
      <c r="A63" s="64">
        <v>16</v>
      </c>
      <c r="B63" s="65" t="s">
        <v>2730</v>
      </c>
      <c r="C63" s="71" t="s">
        <v>41</v>
      </c>
      <c r="D63" s="67" t="s">
        <v>2710</v>
      </c>
      <c r="E63" s="68">
        <v>41852</v>
      </c>
      <c r="F63" s="68">
        <v>41988</v>
      </c>
      <c r="G63" s="69">
        <f t="shared" si="3"/>
        <v>4.5333333333333332</v>
      </c>
      <c r="H63" s="65" t="s">
        <v>2744</v>
      </c>
      <c r="I63" s="67" t="s">
        <v>126</v>
      </c>
      <c r="J63" s="67" t="s">
        <v>168</v>
      </c>
      <c r="K63" s="70">
        <v>1811676259</v>
      </c>
      <c r="L63" s="71" t="s">
        <v>108</v>
      </c>
      <c r="M63" s="72">
        <v>1</v>
      </c>
      <c r="N63" s="71" t="s">
        <v>116</v>
      </c>
      <c r="O63" s="71" t="s">
        <v>108</v>
      </c>
      <c r="P63" s="73"/>
      <c r="Q63" s="73"/>
      <c r="R63" s="73"/>
      <c r="S63" s="73"/>
      <c r="T63" s="73"/>
      <c r="U63" s="73"/>
      <c r="V63" s="73"/>
      <c r="W63" s="73"/>
      <c r="X63" s="73"/>
      <c r="Y63" s="73"/>
      <c r="Z63" s="73"/>
      <c r="AA63" s="73"/>
      <c r="AB63" s="73"/>
    </row>
    <row r="64" spans="1:28" ht="24.75" customHeight="1" outlineLevel="1" x14ac:dyDescent="0.2">
      <c r="A64" s="64">
        <v>17</v>
      </c>
      <c r="B64" s="65" t="s">
        <v>2730</v>
      </c>
      <c r="C64" s="71" t="s">
        <v>41</v>
      </c>
      <c r="D64" s="67" t="s">
        <v>2711</v>
      </c>
      <c r="E64" s="68">
        <v>41928</v>
      </c>
      <c r="F64" s="68">
        <v>42003</v>
      </c>
      <c r="G64" s="69">
        <f t="shared" si="3"/>
        <v>2.5</v>
      </c>
      <c r="H64" s="65" t="s">
        <v>2745</v>
      </c>
      <c r="I64" s="67" t="s">
        <v>126</v>
      </c>
      <c r="J64" s="67" t="s">
        <v>729</v>
      </c>
      <c r="K64" s="70">
        <v>2015495641</v>
      </c>
      <c r="L64" s="71" t="s">
        <v>108</v>
      </c>
      <c r="M64" s="72">
        <v>1</v>
      </c>
      <c r="N64" s="71" t="s">
        <v>116</v>
      </c>
      <c r="O64" s="71" t="s">
        <v>108</v>
      </c>
      <c r="P64" s="73"/>
      <c r="Q64" s="73"/>
      <c r="R64" s="73"/>
      <c r="S64" s="73"/>
      <c r="T64" s="73"/>
      <c r="U64" s="73"/>
      <c r="V64" s="73"/>
      <c r="W64" s="73"/>
      <c r="X64" s="73"/>
      <c r="Y64" s="73"/>
      <c r="Z64" s="73"/>
      <c r="AA64" s="73"/>
      <c r="AB64" s="73"/>
    </row>
    <row r="65" spans="1:28" ht="24.75" customHeight="1" outlineLevel="1" x14ac:dyDescent="0.2">
      <c r="A65" s="64">
        <v>18</v>
      </c>
      <c r="B65" s="65" t="s">
        <v>2730</v>
      </c>
      <c r="C65" s="71" t="s">
        <v>41</v>
      </c>
      <c r="D65" s="67" t="s">
        <v>2712</v>
      </c>
      <c r="E65" s="68">
        <v>41772</v>
      </c>
      <c r="F65" s="68">
        <v>42353</v>
      </c>
      <c r="G65" s="69">
        <f t="shared" si="3"/>
        <v>19.366666666666667</v>
      </c>
      <c r="H65" s="65" t="s">
        <v>2746</v>
      </c>
      <c r="I65" s="67" t="s">
        <v>126</v>
      </c>
      <c r="J65" s="67" t="s">
        <v>232</v>
      </c>
      <c r="K65" s="70">
        <v>10401821341</v>
      </c>
      <c r="L65" s="71" t="s">
        <v>108</v>
      </c>
      <c r="M65" s="72">
        <v>1</v>
      </c>
      <c r="N65" s="71" t="s">
        <v>116</v>
      </c>
      <c r="O65" s="71" t="s">
        <v>108</v>
      </c>
      <c r="P65" s="73"/>
      <c r="Q65" s="73"/>
      <c r="R65" s="73"/>
      <c r="S65" s="73"/>
      <c r="T65" s="73"/>
      <c r="U65" s="73"/>
      <c r="V65" s="73"/>
      <c r="W65" s="73"/>
      <c r="X65" s="73"/>
      <c r="Y65" s="73"/>
      <c r="Z65" s="73"/>
      <c r="AA65" s="73"/>
      <c r="AB65" s="73"/>
    </row>
    <row r="66" spans="1:28" ht="24.75" customHeight="1" outlineLevel="1" x14ac:dyDescent="0.2">
      <c r="A66" s="64">
        <v>19</v>
      </c>
      <c r="B66" s="65" t="s">
        <v>2729</v>
      </c>
      <c r="C66" s="71" t="s">
        <v>46</v>
      </c>
      <c r="D66" s="67" t="s">
        <v>2685</v>
      </c>
      <c r="E66" s="68">
        <v>41805</v>
      </c>
      <c r="F66" s="68">
        <v>42353</v>
      </c>
      <c r="G66" s="69">
        <f t="shared" si="3"/>
        <v>18.266666666666666</v>
      </c>
      <c r="H66" s="65" t="s">
        <v>2676</v>
      </c>
      <c r="I66" s="67" t="s">
        <v>126</v>
      </c>
      <c r="J66" s="67" t="s">
        <v>349</v>
      </c>
      <c r="K66" s="70">
        <v>5614862014</v>
      </c>
      <c r="L66" s="71" t="s">
        <v>108</v>
      </c>
      <c r="M66" s="72">
        <v>1</v>
      </c>
      <c r="N66" s="71" t="s">
        <v>116</v>
      </c>
      <c r="O66" s="71" t="s">
        <v>108</v>
      </c>
      <c r="P66" s="73"/>
      <c r="Q66" s="73"/>
      <c r="R66" s="73"/>
      <c r="S66" s="73"/>
      <c r="T66" s="73"/>
      <c r="U66" s="73"/>
      <c r="V66" s="73"/>
      <c r="W66" s="73"/>
      <c r="X66" s="73"/>
      <c r="Y66" s="73"/>
      <c r="Z66" s="73"/>
      <c r="AA66" s="73"/>
      <c r="AB66" s="73"/>
    </row>
    <row r="67" spans="1:28" ht="24.75" customHeight="1" outlineLevel="1" x14ac:dyDescent="0.2">
      <c r="A67" s="64">
        <v>20</v>
      </c>
      <c r="B67" s="65" t="s">
        <v>2729</v>
      </c>
      <c r="C67" s="71" t="s">
        <v>46</v>
      </c>
      <c r="D67" s="67" t="s">
        <v>2700</v>
      </c>
      <c r="E67" s="68">
        <v>41799</v>
      </c>
      <c r="F67" s="68">
        <v>42216</v>
      </c>
      <c r="G67" s="69">
        <f t="shared" si="3"/>
        <v>13.9</v>
      </c>
      <c r="H67" s="65" t="s">
        <v>2676</v>
      </c>
      <c r="I67" s="67" t="s">
        <v>126</v>
      </c>
      <c r="J67" s="67" t="s">
        <v>657</v>
      </c>
      <c r="K67" s="70">
        <v>5256767987</v>
      </c>
      <c r="L67" s="71" t="s">
        <v>108</v>
      </c>
      <c r="M67" s="72">
        <v>1</v>
      </c>
      <c r="N67" s="71" t="s">
        <v>116</v>
      </c>
      <c r="O67" s="71" t="s">
        <v>108</v>
      </c>
      <c r="P67" s="73"/>
      <c r="Q67" s="73"/>
      <c r="R67" s="73"/>
      <c r="S67" s="73"/>
      <c r="T67" s="73"/>
      <c r="U67" s="73"/>
      <c r="V67" s="73"/>
      <c r="W67" s="73"/>
      <c r="X67" s="73"/>
      <c r="Y67" s="73"/>
      <c r="Z67" s="73"/>
      <c r="AA67" s="73"/>
      <c r="AB67" s="73"/>
    </row>
    <row r="68" spans="1:28" ht="24.75" customHeight="1" outlineLevel="1" x14ac:dyDescent="0.2">
      <c r="A68" s="64">
        <v>21</v>
      </c>
      <c r="B68" s="65" t="s">
        <v>2733</v>
      </c>
      <c r="C68" s="71" t="s">
        <v>41</v>
      </c>
      <c r="D68" s="67" t="s">
        <v>2701</v>
      </c>
      <c r="E68" s="68">
        <v>41464</v>
      </c>
      <c r="F68" s="68">
        <v>41638</v>
      </c>
      <c r="G68" s="69">
        <f t="shared" si="3"/>
        <v>5.8</v>
      </c>
      <c r="H68" s="65" t="s">
        <v>2695</v>
      </c>
      <c r="I68" s="67" t="s">
        <v>126</v>
      </c>
      <c r="J68" s="67" t="s">
        <v>617</v>
      </c>
      <c r="K68" s="70">
        <v>3226143960</v>
      </c>
      <c r="L68" s="71" t="s">
        <v>108</v>
      </c>
      <c r="M68" s="72">
        <v>1</v>
      </c>
      <c r="N68" s="71" t="s">
        <v>116</v>
      </c>
      <c r="O68" s="71" t="s">
        <v>108</v>
      </c>
      <c r="P68" s="73"/>
      <c r="Q68" s="73"/>
      <c r="R68" s="73"/>
      <c r="S68" s="73"/>
      <c r="T68" s="73"/>
      <c r="U68" s="73"/>
      <c r="V68" s="73"/>
      <c r="W68" s="73"/>
      <c r="X68" s="73"/>
      <c r="Y68" s="73"/>
      <c r="Z68" s="73"/>
      <c r="AA68" s="73"/>
      <c r="AB68" s="73"/>
    </row>
    <row r="69" spans="1:28" ht="24.75" customHeight="1" outlineLevel="1" x14ac:dyDescent="0.2">
      <c r="A69" s="64">
        <v>22</v>
      </c>
      <c r="B69" s="65" t="s">
        <v>2734</v>
      </c>
      <c r="C69" s="71" t="s">
        <v>46</v>
      </c>
      <c r="D69" s="67" t="s">
        <v>2713</v>
      </c>
      <c r="E69" s="68">
        <v>42003</v>
      </c>
      <c r="F69" s="68">
        <v>42369</v>
      </c>
      <c r="G69" s="69">
        <f t="shared" si="3"/>
        <v>12.2</v>
      </c>
      <c r="H69" s="65" t="s">
        <v>2747</v>
      </c>
      <c r="I69" s="67" t="s">
        <v>126</v>
      </c>
      <c r="J69" s="67" t="s">
        <v>200</v>
      </c>
      <c r="K69" s="70">
        <v>6399331326</v>
      </c>
      <c r="L69" s="71" t="s">
        <v>108</v>
      </c>
      <c r="M69" s="72">
        <v>1</v>
      </c>
      <c r="N69" s="71" t="s">
        <v>113</v>
      </c>
      <c r="O69" s="71" t="s">
        <v>108</v>
      </c>
      <c r="P69" s="73"/>
      <c r="Q69" s="73"/>
      <c r="R69" s="73"/>
      <c r="S69" s="73"/>
      <c r="T69" s="73"/>
      <c r="U69" s="73"/>
      <c r="V69" s="73"/>
      <c r="W69" s="73"/>
      <c r="X69" s="73"/>
      <c r="Y69" s="73"/>
      <c r="Z69" s="73"/>
      <c r="AA69" s="73"/>
      <c r="AB69" s="73"/>
    </row>
    <row r="70" spans="1:28" ht="24.75" customHeight="1" outlineLevel="1" x14ac:dyDescent="0.2">
      <c r="A70" s="64">
        <v>23</v>
      </c>
      <c r="B70" s="65" t="s">
        <v>2735</v>
      </c>
      <c r="C70" s="71" t="s">
        <v>41</v>
      </c>
      <c r="D70" s="67" t="s">
        <v>2714</v>
      </c>
      <c r="E70" s="68">
        <v>42095</v>
      </c>
      <c r="F70" s="68">
        <v>43434</v>
      </c>
      <c r="G70" s="69">
        <f t="shared" si="3"/>
        <v>44.633333333333333</v>
      </c>
      <c r="H70" s="65" t="s">
        <v>2748</v>
      </c>
      <c r="I70" s="67" t="s">
        <v>126</v>
      </c>
      <c r="J70" s="67" t="s">
        <v>729</v>
      </c>
      <c r="K70" s="70">
        <v>3702694379</v>
      </c>
      <c r="L70" s="71" t="s">
        <v>108</v>
      </c>
      <c r="M70" s="72">
        <v>1</v>
      </c>
      <c r="N70" s="71" t="s">
        <v>116</v>
      </c>
      <c r="O70" s="71" t="s">
        <v>108</v>
      </c>
      <c r="P70" s="73"/>
      <c r="Q70" s="73"/>
      <c r="R70" s="73"/>
      <c r="S70" s="73"/>
      <c r="T70" s="73"/>
      <c r="U70" s="73"/>
      <c r="V70" s="73"/>
      <c r="W70" s="73"/>
      <c r="X70" s="73"/>
      <c r="Y70" s="73"/>
      <c r="Z70" s="73"/>
      <c r="AA70" s="73"/>
      <c r="AB70" s="73"/>
    </row>
    <row r="71" spans="1:28" ht="24.75" customHeight="1" outlineLevel="1" x14ac:dyDescent="0.2">
      <c r="A71" s="64">
        <v>24</v>
      </c>
      <c r="B71" s="65" t="s">
        <v>2727</v>
      </c>
      <c r="C71" s="71" t="s">
        <v>41</v>
      </c>
      <c r="D71" s="67" t="s">
        <v>2715</v>
      </c>
      <c r="E71" s="68">
        <v>40997</v>
      </c>
      <c r="F71" s="68">
        <v>41272</v>
      </c>
      <c r="G71" s="69">
        <f t="shared" si="3"/>
        <v>9.1666666666666661</v>
      </c>
      <c r="H71" s="65" t="s">
        <v>2749</v>
      </c>
      <c r="I71" s="67" t="s">
        <v>126</v>
      </c>
      <c r="J71" s="67" t="s">
        <v>404</v>
      </c>
      <c r="K71" s="70">
        <v>184320000</v>
      </c>
      <c r="L71" s="71" t="s">
        <v>108</v>
      </c>
      <c r="M71" s="72">
        <v>1</v>
      </c>
      <c r="N71" s="71" t="s">
        <v>116</v>
      </c>
      <c r="O71" s="71" t="s">
        <v>108</v>
      </c>
      <c r="P71" s="73"/>
      <c r="Q71" s="73"/>
      <c r="R71" s="73"/>
      <c r="S71" s="73"/>
      <c r="T71" s="73"/>
      <c r="U71" s="73"/>
      <c r="V71" s="73"/>
      <c r="W71" s="73"/>
      <c r="X71" s="73"/>
      <c r="Y71" s="73"/>
      <c r="Z71" s="73"/>
      <c r="AA71" s="73"/>
      <c r="AB71" s="73"/>
    </row>
    <row r="72" spans="1:28" ht="24.75" customHeight="1" outlineLevel="1" x14ac:dyDescent="0.2">
      <c r="A72" s="64">
        <v>25</v>
      </c>
      <c r="B72" s="65" t="s">
        <v>2727</v>
      </c>
      <c r="C72" s="71" t="s">
        <v>41</v>
      </c>
      <c r="D72" s="67" t="s">
        <v>2716</v>
      </c>
      <c r="E72" s="68">
        <v>41235</v>
      </c>
      <c r="F72" s="68">
        <v>41143</v>
      </c>
      <c r="G72" s="69">
        <f t="shared" si="3"/>
        <v>-3.0666666666666669</v>
      </c>
      <c r="H72" s="65" t="s">
        <v>2750</v>
      </c>
      <c r="I72" s="67" t="s">
        <v>126</v>
      </c>
      <c r="J72" s="67" t="s">
        <v>349</v>
      </c>
      <c r="K72" s="70">
        <v>298512000</v>
      </c>
      <c r="L72" s="71" t="s">
        <v>108</v>
      </c>
      <c r="M72" s="72">
        <v>1</v>
      </c>
      <c r="N72" s="71" t="s">
        <v>116</v>
      </c>
      <c r="O72" s="71" t="s">
        <v>108</v>
      </c>
      <c r="P72" s="73"/>
      <c r="Q72" s="73"/>
      <c r="R72" s="73"/>
      <c r="S72" s="73"/>
      <c r="T72" s="73"/>
      <c r="U72" s="73"/>
      <c r="V72" s="73"/>
      <c r="W72" s="73"/>
      <c r="X72" s="73"/>
      <c r="Y72" s="73"/>
      <c r="Z72" s="73"/>
      <c r="AA72" s="73"/>
      <c r="AB72" s="73"/>
    </row>
    <row r="73" spans="1:28" ht="24.75" customHeight="1" outlineLevel="1" x14ac:dyDescent="0.2">
      <c r="A73" s="64">
        <v>26</v>
      </c>
      <c r="B73" s="65" t="s">
        <v>2734</v>
      </c>
      <c r="C73" s="71" t="s">
        <v>46</v>
      </c>
      <c r="D73" s="67" t="s">
        <v>2717</v>
      </c>
      <c r="E73" s="68">
        <v>42025</v>
      </c>
      <c r="F73" s="68">
        <v>42369</v>
      </c>
      <c r="G73" s="69">
        <f t="shared" si="3"/>
        <v>11.466666666666667</v>
      </c>
      <c r="H73" s="65" t="s">
        <v>2751</v>
      </c>
      <c r="I73" s="67" t="s">
        <v>126</v>
      </c>
      <c r="J73" s="67" t="s">
        <v>232</v>
      </c>
      <c r="K73" s="70">
        <v>39700012299</v>
      </c>
      <c r="L73" s="71" t="s">
        <v>108</v>
      </c>
      <c r="M73" s="72">
        <v>1</v>
      </c>
      <c r="N73" s="71" t="s">
        <v>113</v>
      </c>
      <c r="O73" s="71" t="s">
        <v>108</v>
      </c>
      <c r="P73" s="73"/>
      <c r="Q73" s="73"/>
      <c r="R73" s="73"/>
      <c r="S73" s="73"/>
      <c r="T73" s="73"/>
      <c r="U73" s="73"/>
      <c r="V73" s="73"/>
      <c r="W73" s="73"/>
      <c r="X73" s="73"/>
      <c r="Y73" s="73"/>
      <c r="Z73" s="73"/>
      <c r="AA73" s="73"/>
      <c r="AB73" s="73"/>
    </row>
    <row r="74" spans="1:28" ht="24.75" customHeight="1" outlineLevel="1" x14ac:dyDescent="0.2">
      <c r="A74" s="64">
        <v>27</v>
      </c>
      <c r="B74" s="65" t="s">
        <v>2689</v>
      </c>
      <c r="C74" s="71" t="s">
        <v>41</v>
      </c>
      <c r="D74" s="67" t="s">
        <v>2718</v>
      </c>
      <c r="E74" s="68">
        <v>42023</v>
      </c>
      <c r="F74" s="68">
        <v>42388</v>
      </c>
      <c r="G74" s="69">
        <f t="shared" si="3"/>
        <v>12.166666666666666</v>
      </c>
      <c r="H74" s="65" t="s">
        <v>2752</v>
      </c>
      <c r="I74" s="67" t="s">
        <v>126</v>
      </c>
      <c r="J74" s="67" t="s">
        <v>617</v>
      </c>
      <c r="K74" s="70">
        <v>500000000</v>
      </c>
      <c r="L74" s="71" t="s">
        <v>108</v>
      </c>
      <c r="M74" s="72">
        <v>1</v>
      </c>
      <c r="N74" s="71" t="s">
        <v>116</v>
      </c>
      <c r="O74" s="71" t="s">
        <v>108</v>
      </c>
      <c r="P74" s="73"/>
      <c r="Q74" s="73"/>
      <c r="R74" s="73"/>
      <c r="S74" s="73"/>
      <c r="T74" s="73"/>
      <c r="U74" s="73"/>
      <c r="V74" s="73"/>
      <c r="W74" s="73"/>
      <c r="X74" s="73"/>
      <c r="Y74" s="73"/>
      <c r="Z74" s="73"/>
      <c r="AA74" s="73"/>
      <c r="AB74" s="73"/>
    </row>
    <row r="75" spans="1:28" ht="24.75" customHeight="1" outlineLevel="1" x14ac:dyDescent="0.2">
      <c r="A75" s="64">
        <v>28</v>
      </c>
      <c r="B75" s="65" t="s">
        <v>2735</v>
      </c>
      <c r="C75" s="71" t="s">
        <v>41</v>
      </c>
      <c r="D75" s="67" t="s">
        <v>2719</v>
      </c>
      <c r="E75" s="68">
        <v>42278</v>
      </c>
      <c r="F75" s="68">
        <v>42633</v>
      </c>
      <c r="G75" s="69">
        <f t="shared" si="3"/>
        <v>11.833333333333334</v>
      </c>
      <c r="H75" s="65" t="s">
        <v>2753</v>
      </c>
      <c r="I75" s="67" t="s">
        <v>126</v>
      </c>
      <c r="J75" s="67" t="s">
        <v>653</v>
      </c>
      <c r="K75" s="70">
        <v>1708225436</v>
      </c>
      <c r="L75" s="71" t="s">
        <v>108</v>
      </c>
      <c r="M75" s="72">
        <v>1</v>
      </c>
      <c r="N75" s="71" t="s">
        <v>116</v>
      </c>
      <c r="O75" s="71" t="s">
        <v>108</v>
      </c>
      <c r="P75" s="73"/>
      <c r="Q75" s="73"/>
      <c r="R75" s="73"/>
      <c r="S75" s="73"/>
      <c r="T75" s="73"/>
      <c r="U75" s="73"/>
      <c r="V75" s="73"/>
      <c r="W75" s="73"/>
      <c r="X75" s="73"/>
      <c r="Y75" s="73"/>
      <c r="Z75" s="73"/>
      <c r="AA75" s="73"/>
      <c r="AB75" s="73"/>
    </row>
    <row r="76" spans="1:28" ht="24.75" customHeight="1" outlineLevel="1" x14ac:dyDescent="0.2">
      <c r="A76" s="64">
        <v>29</v>
      </c>
      <c r="B76" s="65" t="s">
        <v>2734</v>
      </c>
      <c r="C76" s="71" t="s">
        <v>46</v>
      </c>
      <c r="D76" s="67" t="s">
        <v>2720</v>
      </c>
      <c r="E76" s="68">
        <v>42508</v>
      </c>
      <c r="F76" s="68">
        <v>42704</v>
      </c>
      <c r="G76" s="69">
        <f t="shared" si="3"/>
        <v>6.5333333333333332</v>
      </c>
      <c r="H76" s="65" t="s">
        <v>2754</v>
      </c>
      <c r="I76" s="67" t="s">
        <v>126</v>
      </c>
      <c r="J76" s="67" t="s">
        <v>574</v>
      </c>
      <c r="K76" s="70">
        <v>1475078930</v>
      </c>
      <c r="L76" s="71" t="s">
        <v>108</v>
      </c>
      <c r="M76" s="72">
        <v>1</v>
      </c>
      <c r="N76" s="71" t="s">
        <v>113</v>
      </c>
      <c r="O76" s="71" t="s">
        <v>108</v>
      </c>
      <c r="P76" s="73"/>
      <c r="Q76" s="73"/>
      <c r="R76" s="73"/>
      <c r="S76" s="73"/>
      <c r="T76" s="73"/>
      <c r="U76" s="73"/>
      <c r="V76" s="73"/>
      <c r="W76" s="73"/>
      <c r="X76" s="73"/>
      <c r="Y76" s="73"/>
      <c r="Z76" s="73"/>
      <c r="AA76" s="73"/>
      <c r="AB76" s="73"/>
    </row>
    <row r="77" spans="1:28" ht="24.75" customHeight="1" outlineLevel="1" x14ac:dyDescent="0.2">
      <c r="A77" s="64">
        <v>30</v>
      </c>
      <c r="B77" s="65" t="s">
        <v>2734</v>
      </c>
      <c r="C77" s="71" t="s">
        <v>46</v>
      </c>
      <c r="D77" s="67" t="s">
        <v>2721</v>
      </c>
      <c r="E77" s="68">
        <v>42415</v>
      </c>
      <c r="F77" s="68">
        <v>42734</v>
      </c>
      <c r="G77" s="69">
        <f t="shared" si="3"/>
        <v>10.633333333333333</v>
      </c>
      <c r="H77" s="65" t="s">
        <v>2755</v>
      </c>
      <c r="I77" s="67" t="s">
        <v>126</v>
      </c>
      <c r="J77" s="67" t="s">
        <v>729</v>
      </c>
      <c r="K77" s="70">
        <v>34312406119</v>
      </c>
      <c r="L77" s="71" t="s">
        <v>108</v>
      </c>
      <c r="M77" s="72">
        <v>1</v>
      </c>
      <c r="N77" s="71" t="s">
        <v>113</v>
      </c>
      <c r="O77" s="71" t="s">
        <v>108</v>
      </c>
      <c r="P77" s="73"/>
      <c r="Q77" s="73"/>
      <c r="R77" s="73"/>
      <c r="S77" s="73"/>
      <c r="T77" s="73"/>
      <c r="U77" s="73"/>
      <c r="V77" s="73"/>
      <c r="W77" s="73"/>
      <c r="X77" s="73"/>
      <c r="Y77" s="73"/>
      <c r="Z77" s="73"/>
      <c r="AA77" s="73"/>
      <c r="AB77" s="73"/>
    </row>
    <row r="78" spans="1:28" ht="24.75" customHeight="1" outlineLevel="1" x14ac:dyDescent="0.2">
      <c r="A78" s="64">
        <v>31</v>
      </c>
      <c r="B78" s="65" t="s">
        <v>2734</v>
      </c>
      <c r="C78" s="71" t="s">
        <v>46</v>
      </c>
      <c r="D78" s="67" t="s">
        <v>2722</v>
      </c>
      <c r="E78" s="68">
        <v>42576</v>
      </c>
      <c r="F78" s="68">
        <v>42768</v>
      </c>
      <c r="G78" s="69">
        <f t="shared" si="3"/>
        <v>6.4</v>
      </c>
      <c r="H78" s="65" t="s">
        <v>2756</v>
      </c>
      <c r="I78" s="67" t="s">
        <v>126</v>
      </c>
      <c r="J78" s="67" t="s">
        <v>505</v>
      </c>
      <c r="K78" s="70">
        <v>56276550367</v>
      </c>
      <c r="L78" s="71" t="s">
        <v>108</v>
      </c>
      <c r="M78" s="72">
        <v>1</v>
      </c>
      <c r="N78" s="71" t="s">
        <v>113</v>
      </c>
      <c r="O78" s="71" t="s">
        <v>108</v>
      </c>
      <c r="P78" s="73"/>
      <c r="Q78" s="73"/>
      <c r="R78" s="73"/>
      <c r="S78" s="73"/>
      <c r="T78" s="73"/>
      <c r="U78" s="73"/>
      <c r="V78" s="73"/>
      <c r="W78" s="73"/>
      <c r="X78" s="73"/>
      <c r="Y78" s="73"/>
      <c r="Z78" s="73"/>
      <c r="AA78" s="73"/>
      <c r="AB78" s="73"/>
    </row>
    <row r="79" spans="1:28" ht="24.75" customHeight="1" outlineLevel="1" x14ac:dyDescent="0.2">
      <c r="A79" s="64">
        <v>32</v>
      </c>
      <c r="B79" s="65" t="s">
        <v>2736</v>
      </c>
      <c r="C79" s="71" t="s">
        <v>41</v>
      </c>
      <c r="D79" s="67" t="s">
        <v>2723</v>
      </c>
      <c r="E79" s="68">
        <v>43091</v>
      </c>
      <c r="F79" s="68">
        <v>43273</v>
      </c>
      <c r="G79" s="69">
        <f t="shared" si="3"/>
        <v>6.0666666666666664</v>
      </c>
      <c r="H79" s="65" t="s">
        <v>2757</v>
      </c>
      <c r="I79" s="67" t="s">
        <v>126</v>
      </c>
      <c r="J79" s="67" t="s">
        <v>290</v>
      </c>
      <c r="K79" s="70">
        <v>420555669</v>
      </c>
      <c r="L79" s="71" t="s">
        <v>108</v>
      </c>
      <c r="M79" s="72">
        <v>1</v>
      </c>
      <c r="N79" s="71" t="s">
        <v>116</v>
      </c>
      <c r="O79" s="71" t="s">
        <v>108</v>
      </c>
      <c r="P79" s="73"/>
      <c r="Q79" s="73"/>
      <c r="R79" s="73"/>
      <c r="S79" s="73"/>
      <c r="T79" s="73"/>
      <c r="U79" s="73"/>
      <c r="V79" s="73"/>
      <c r="W79" s="73"/>
      <c r="X79" s="73"/>
      <c r="Y79" s="73"/>
      <c r="Z79" s="73"/>
      <c r="AA79" s="73"/>
      <c r="AB79" s="73"/>
    </row>
    <row r="80" spans="1:28" ht="24.75" customHeight="1" outlineLevel="1" x14ac:dyDescent="0.2">
      <c r="A80" s="64">
        <v>33</v>
      </c>
      <c r="B80" s="65" t="s">
        <v>2734</v>
      </c>
      <c r="C80" s="71" t="s">
        <v>46</v>
      </c>
      <c r="D80" s="67" t="s">
        <v>2724</v>
      </c>
      <c r="E80" s="68">
        <v>43040</v>
      </c>
      <c r="F80" s="68">
        <v>43312</v>
      </c>
      <c r="G80" s="69">
        <f t="shared" si="3"/>
        <v>9.0666666666666664</v>
      </c>
      <c r="H80" s="65" t="s">
        <v>2758</v>
      </c>
      <c r="I80" s="67" t="s">
        <v>126</v>
      </c>
      <c r="J80" s="67" t="s">
        <v>505</v>
      </c>
      <c r="K80" s="70">
        <v>29088730248</v>
      </c>
      <c r="L80" s="71" t="s">
        <v>108</v>
      </c>
      <c r="M80" s="72">
        <v>1</v>
      </c>
      <c r="N80" s="71" t="s">
        <v>113</v>
      </c>
      <c r="O80" s="71" t="s">
        <v>108</v>
      </c>
      <c r="P80" s="73"/>
      <c r="Q80" s="73"/>
      <c r="R80" s="73"/>
      <c r="S80" s="73"/>
      <c r="T80" s="73"/>
      <c r="U80" s="73"/>
      <c r="V80" s="73"/>
      <c r="W80" s="73"/>
      <c r="X80" s="73"/>
      <c r="Y80" s="73"/>
      <c r="Z80" s="73"/>
      <c r="AA80" s="73"/>
      <c r="AB80" s="73"/>
    </row>
    <row r="81" spans="1:28" ht="24.75" customHeight="1" outlineLevel="1" x14ac:dyDescent="0.2">
      <c r="A81" s="64">
        <v>34</v>
      </c>
      <c r="B81" s="65" t="s">
        <v>2734</v>
      </c>
      <c r="C81" s="71" t="s">
        <v>46</v>
      </c>
      <c r="D81" s="67" t="s">
        <v>2725</v>
      </c>
      <c r="E81" s="68">
        <v>42777</v>
      </c>
      <c r="F81" s="68">
        <v>43039</v>
      </c>
      <c r="G81" s="69">
        <f t="shared" si="3"/>
        <v>8.7333333333333325</v>
      </c>
      <c r="H81" s="65" t="s">
        <v>2759</v>
      </c>
      <c r="I81" s="67" t="s">
        <v>126</v>
      </c>
      <c r="J81" s="67" t="s">
        <v>832</v>
      </c>
      <c r="K81" s="70">
        <v>25546201702</v>
      </c>
      <c r="L81" s="71" t="s">
        <v>108</v>
      </c>
      <c r="M81" s="72">
        <v>1</v>
      </c>
      <c r="N81" s="71" t="s">
        <v>113</v>
      </c>
      <c r="O81" s="71" t="s">
        <v>108</v>
      </c>
      <c r="P81" s="73"/>
      <c r="Q81" s="73"/>
      <c r="R81" s="73"/>
      <c r="S81" s="73"/>
      <c r="T81" s="73"/>
      <c r="U81" s="73"/>
      <c r="V81" s="73"/>
      <c r="W81" s="73"/>
      <c r="X81" s="73"/>
      <c r="Y81" s="73"/>
      <c r="Z81" s="73"/>
      <c r="AA81" s="73"/>
      <c r="AB81" s="73"/>
    </row>
    <row r="82" spans="1:28" ht="24.75" customHeight="1" outlineLevel="1" x14ac:dyDescent="0.2">
      <c r="A82" s="64">
        <v>35</v>
      </c>
      <c r="B82" s="65" t="s">
        <v>2734</v>
      </c>
      <c r="C82" s="71" t="s">
        <v>46</v>
      </c>
      <c r="D82" s="67" t="s">
        <v>2726</v>
      </c>
      <c r="E82" s="68">
        <v>43728</v>
      </c>
      <c r="F82" s="68">
        <v>43829</v>
      </c>
      <c r="G82" s="69">
        <f t="shared" si="3"/>
        <v>3.3666666666666667</v>
      </c>
      <c r="H82" s="65" t="s">
        <v>2760</v>
      </c>
      <c r="I82" s="67" t="s">
        <v>126</v>
      </c>
      <c r="J82" s="67" t="s">
        <v>791</v>
      </c>
      <c r="K82" s="70">
        <v>498190000</v>
      </c>
      <c r="L82" s="71" t="s">
        <v>108</v>
      </c>
      <c r="M82" s="72">
        <v>1</v>
      </c>
      <c r="N82" s="71" t="s">
        <v>116</v>
      </c>
      <c r="O82" s="71" t="s">
        <v>108</v>
      </c>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ref="G85:G107" si="4">IF(AND(E85&lt;&gt;"",F85&lt;&gt;""),((F85-E85)/30),"")</f>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4"/>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4"/>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4"/>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4"/>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4"/>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4"/>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4"/>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4"/>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4"/>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4"/>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4"/>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4"/>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4"/>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4"/>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4"/>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4"/>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4"/>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4"/>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4"/>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4"/>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4"/>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4"/>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67" t="s">
        <v>42</v>
      </c>
      <c r="B109" s="168"/>
      <c r="C109" s="168"/>
      <c r="D109" s="168"/>
      <c r="E109" s="168"/>
      <c r="F109" s="168"/>
      <c r="G109" s="168"/>
      <c r="H109" s="168"/>
      <c r="I109" s="168"/>
      <c r="J109" s="168"/>
      <c r="K109" s="168"/>
      <c r="L109" s="168"/>
      <c r="M109" s="168"/>
      <c r="N109" s="168"/>
      <c r="O109" s="169"/>
      <c r="P109" s="10"/>
      <c r="Q109" s="10"/>
      <c r="R109" s="10"/>
      <c r="S109" s="10"/>
      <c r="T109" s="10"/>
      <c r="U109" s="10"/>
      <c r="V109" s="10"/>
      <c r="W109" s="10"/>
      <c r="X109" s="10"/>
      <c r="Y109" s="10"/>
      <c r="Z109" s="10"/>
      <c r="AA109" s="10"/>
      <c r="AB109" s="10"/>
    </row>
    <row r="110" spans="1:28" ht="15" customHeight="1" x14ac:dyDescent="0.2">
      <c r="A110" s="137" t="s">
        <v>43</v>
      </c>
      <c r="B110" s="138"/>
      <c r="C110" s="138"/>
      <c r="D110" s="138"/>
      <c r="E110" s="138"/>
      <c r="F110" s="138"/>
      <c r="G110" s="138"/>
      <c r="H110" s="138"/>
      <c r="I110" s="138"/>
      <c r="J110" s="138"/>
      <c r="K110" s="138"/>
      <c r="L110" s="138"/>
      <c r="M110" s="138"/>
      <c r="N110" s="138"/>
      <c r="O110" s="139"/>
      <c r="P110" s="1"/>
      <c r="Q110" s="1"/>
      <c r="R110" s="1"/>
      <c r="S110" s="1"/>
      <c r="T110" s="1"/>
      <c r="U110" s="1"/>
      <c r="V110" s="1"/>
      <c r="W110" s="1"/>
      <c r="X110" s="1"/>
      <c r="Y110" s="1"/>
      <c r="Z110" s="1"/>
      <c r="AA110" s="1"/>
      <c r="AB110" s="1"/>
    </row>
    <row r="111" spans="1:28" ht="15.75" customHeight="1" x14ac:dyDescent="0.2">
      <c r="A111" s="170"/>
      <c r="B111" s="171"/>
      <c r="C111" s="171"/>
      <c r="D111" s="171"/>
      <c r="E111" s="171"/>
      <c r="F111" s="171"/>
      <c r="G111" s="171"/>
      <c r="H111" s="171"/>
      <c r="I111" s="171"/>
      <c r="J111" s="171"/>
      <c r="K111" s="171"/>
      <c r="L111" s="171"/>
      <c r="M111" s="171"/>
      <c r="N111" s="171"/>
      <c r="O111" s="172"/>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76" t="s">
        <v>29</v>
      </c>
      <c r="J112" s="12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2761</v>
      </c>
      <c r="E114" s="68">
        <v>43880</v>
      </c>
      <c r="F114" s="68">
        <v>44196</v>
      </c>
      <c r="G114" s="69">
        <f t="shared" ref="G114" si="5">IF(AND(E114&lt;&gt;"",F114&lt;&gt;""),((F114-E114)/30),"")</f>
        <v>10.533333333333333</v>
      </c>
      <c r="H114" s="65" t="s">
        <v>2762</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6">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6"/>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6"/>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6"/>
        <v/>
      </c>
      <c r="H118" s="65"/>
      <c r="I118" s="67"/>
      <c r="J118" s="67"/>
      <c r="K118" s="82"/>
      <c r="L118" s="79" t="str">
        <f>+IF(AND(K118&gt;0,O118="Ejecución"),(K118/877802)*MI_Oferente_Singular!$N118,IF(AND(K118&gt;0,O118&lt;&gt;"Ejecución"),"-",""))</f>
        <v/>
      </c>
      <c r="M118" s="71"/>
      <c r="N118" s="80" t="str">
        <f t="shared" ref="N118:N160" si="7">+IF(M118="No",1,IF(M118="Si","Ingrese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6"/>
        <v/>
      </c>
      <c r="H119" s="65"/>
      <c r="I119" s="67"/>
      <c r="J119" s="67"/>
      <c r="K119" s="82"/>
      <c r="L119" s="79" t="str">
        <f>+IF(AND(K119&gt;0,O119="Ejecución"),(K119/877802)*MI_Oferente_Singular!$N119,IF(AND(K119&gt;0,O119&lt;&gt;"Ejecución"),"-",""))</f>
        <v/>
      </c>
      <c r="M119" s="71"/>
      <c r="N119" s="80" t="str">
        <f t="shared" si="7"/>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6"/>
        <v/>
      </c>
      <c r="H120" s="65"/>
      <c r="I120" s="67"/>
      <c r="J120" s="67"/>
      <c r="K120" s="82"/>
      <c r="L120" s="79" t="str">
        <f>+IF(AND(K120&gt;0,O120="Ejecución"),(K120/877802)*MI_Oferente_Singular!$N120,IF(AND(K120&gt;0,O120&lt;&gt;"Ejecución"),"-",""))</f>
        <v/>
      </c>
      <c r="M120" s="71"/>
      <c r="N120" s="80" t="str">
        <f t="shared" si="7"/>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6"/>
        <v/>
      </c>
      <c r="H121" s="74"/>
      <c r="I121" s="67"/>
      <c r="J121" s="67"/>
      <c r="K121" s="82"/>
      <c r="L121" s="79" t="str">
        <f>+IF(AND(K121&gt;0,O121="Ejecución"),(K121/877802)*MI_Oferente_Singular!$N121,IF(AND(K121&gt;0,O121&lt;&gt;"Ejecución"),"-",""))</f>
        <v/>
      </c>
      <c r="M121" s="71"/>
      <c r="N121" s="80" t="str">
        <f t="shared" si="7"/>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6"/>
        <v/>
      </c>
      <c r="H122" s="65"/>
      <c r="I122" s="67"/>
      <c r="J122" s="67"/>
      <c r="K122" s="82"/>
      <c r="L122" s="79" t="str">
        <f>+IF(AND(K122&gt;0,O122="Ejecución"),(K122/877802)*MI_Oferente_Singular!$N122,IF(AND(K122&gt;0,O122&lt;&gt;"Ejecución"),"-",""))</f>
        <v/>
      </c>
      <c r="M122" s="71"/>
      <c r="N122" s="80" t="str">
        <f t="shared" si="7"/>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6"/>
        <v/>
      </c>
      <c r="H123" s="65"/>
      <c r="I123" s="67"/>
      <c r="J123" s="67"/>
      <c r="K123" s="82"/>
      <c r="L123" s="79" t="str">
        <f>+IF(AND(K123&gt;0,O123="Ejecución"),(K123/877802)*MI_Oferente_Singular!$N123,IF(AND(K123&gt;0,O123&lt;&gt;"Ejecución"),"-",""))</f>
        <v/>
      </c>
      <c r="M123" s="71"/>
      <c r="N123" s="80" t="str">
        <f t="shared" si="7"/>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6"/>
        <v/>
      </c>
      <c r="H124" s="65"/>
      <c r="I124" s="67"/>
      <c r="J124" s="67"/>
      <c r="K124" s="82"/>
      <c r="L124" s="79" t="str">
        <f>+IF(AND(K124&gt;0,O124="Ejecución"),(K124/877802)*MI_Oferente_Singular!$N124,IF(AND(K124&gt;0,O124&lt;&gt;"Ejecución"),"-",""))</f>
        <v/>
      </c>
      <c r="M124" s="71"/>
      <c r="N124" s="80" t="str">
        <f t="shared" si="7"/>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6"/>
        <v/>
      </c>
      <c r="H125" s="65"/>
      <c r="I125" s="67"/>
      <c r="J125" s="67"/>
      <c r="K125" s="82"/>
      <c r="L125" s="79" t="str">
        <f>+IF(AND(K125&gt;0,O125="Ejecución"),(K125/877802)*MI_Oferente_Singular!$N125,IF(AND(K125&gt;0,O125&lt;&gt;"Ejecución"),"-",""))</f>
        <v/>
      </c>
      <c r="M125" s="71"/>
      <c r="N125" s="80" t="str">
        <f t="shared" si="7"/>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6"/>
        <v/>
      </c>
      <c r="H126" s="65"/>
      <c r="I126" s="67"/>
      <c r="J126" s="67"/>
      <c r="K126" s="82"/>
      <c r="L126" s="79" t="str">
        <f>+IF(AND(K126&gt;0,O126="Ejecución"),(K126/877802)*MI_Oferente_Singular!$N126,IF(AND(K126&gt;0,O126&lt;&gt;"Ejecución"),"-",""))</f>
        <v/>
      </c>
      <c r="M126" s="71"/>
      <c r="N126" s="80" t="str">
        <f t="shared" si="7"/>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6"/>
        <v/>
      </c>
      <c r="H127" s="65"/>
      <c r="I127" s="67"/>
      <c r="J127" s="67"/>
      <c r="K127" s="82"/>
      <c r="L127" s="79" t="str">
        <f>+IF(AND(K127&gt;0,O127="Ejecución"),(K127/877802)*MI_Oferente_Singular!$N127,IF(AND(K127&gt;0,O127&lt;&gt;"Ejecución"),"-",""))</f>
        <v/>
      </c>
      <c r="M127" s="71"/>
      <c r="N127" s="80" t="str">
        <f t="shared" si="7"/>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6"/>
        <v/>
      </c>
      <c r="H128" s="65"/>
      <c r="I128" s="67"/>
      <c r="J128" s="67"/>
      <c r="K128" s="82"/>
      <c r="L128" s="79" t="str">
        <f>+IF(AND(K128&gt;0,O128="Ejecución"),(K128/877802)*MI_Oferente_Singular!$N128,IF(AND(K128&gt;0,O128&lt;&gt;"Ejecución"),"-",""))</f>
        <v/>
      </c>
      <c r="M128" s="71"/>
      <c r="N128" s="80" t="str">
        <f t="shared" si="7"/>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6"/>
        <v/>
      </c>
      <c r="H129" s="65"/>
      <c r="I129" s="67"/>
      <c r="J129" s="67"/>
      <c r="K129" s="82"/>
      <c r="L129" s="79" t="str">
        <f>+IF(AND(K129&gt;0,O129="Ejecución"),(K129/877802)*MI_Oferente_Singular!$N129,IF(AND(K129&gt;0,O129&lt;&gt;"Ejecución"),"-",""))</f>
        <v/>
      </c>
      <c r="M129" s="71"/>
      <c r="N129" s="80" t="str">
        <f t="shared" si="7"/>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6"/>
        <v/>
      </c>
      <c r="H130" s="65"/>
      <c r="I130" s="67"/>
      <c r="J130" s="67"/>
      <c r="K130" s="82"/>
      <c r="L130" s="79" t="str">
        <f>+IF(AND(K130&gt;0,O130="Ejecución"),(K130/877802)*MI_Oferente_Singular!$N130,IF(AND(K130&gt;0,O130&lt;&gt;"Ejecución"),"-",""))</f>
        <v/>
      </c>
      <c r="M130" s="71"/>
      <c r="N130" s="80" t="str">
        <f t="shared" si="7"/>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6"/>
        <v/>
      </c>
      <c r="H131" s="65"/>
      <c r="I131" s="67"/>
      <c r="J131" s="67"/>
      <c r="K131" s="82"/>
      <c r="L131" s="79" t="str">
        <f>+IF(AND(K131&gt;0,O131="Ejecución"),(K131/877802)*MI_Oferente_Singular!$N131,IF(AND(K131&gt;0,O131&lt;&gt;"Ejecución"),"-",""))</f>
        <v/>
      </c>
      <c r="M131" s="71"/>
      <c r="N131" s="80" t="str">
        <f t="shared" si="7"/>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6"/>
        <v/>
      </c>
      <c r="H132" s="65"/>
      <c r="I132" s="67"/>
      <c r="J132" s="67"/>
      <c r="K132" s="82"/>
      <c r="L132" s="79" t="str">
        <f>+IF(AND(K132&gt;0,O132="Ejecución"),(K132/877802)*MI_Oferente_Singular!$N132,IF(AND(K132&gt;0,O132&lt;&gt;"Ejecución"),"-",""))</f>
        <v/>
      </c>
      <c r="M132" s="71"/>
      <c r="N132" s="80" t="str">
        <f t="shared" si="7"/>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6"/>
        <v/>
      </c>
      <c r="H133" s="65"/>
      <c r="I133" s="67"/>
      <c r="J133" s="67"/>
      <c r="K133" s="82"/>
      <c r="L133" s="79" t="str">
        <f>+IF(AND(K133&gt;0,O133="Ejecución"),(K133/877802)*MI_Oferente_Singular!$N133,IF(AND(K133&gt;0,O133&lt;&gt;"Ejecución"),"-",""))</f>
        <v/>
      </c>
      <c r="M133" s="71"/>
      <c r="N133" s="80" t="str">
        <f t="shared" si="7"/>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6"/>
        <v/>
      </c>
      <c r="H134" s="65"/>
      <c r="I134" s="67"/>
      <c r="J134" s="67"/>
      <c r="K134" s="82"/>
      <c r="L134" s="79" t="str">
        <f>+IF(AND(K134&gt;0,O134="Ejecución"),(K134/877802)*MI_Oferente_Singular!$N134,IF(AND(K134&gt;0,O134&lt;&gt;"Ejecución"),"-",""))</f>
        <v/>
      </c>
      <c r="M134" s="71"/>
      <c r="N134" s="80" t="str">
        <f t="shared" si="7"/>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6"/>
        <v/>
      </c>
      <c r="H135" s="65"/>
      <c r="I135" s="67"/>
      <c r="J135" s="67"/>
      <c r="K135" s="82"/>
      <c r="L135" s="79" t="str">
        <f>+IF(AND(K135&gt;0,O135="Ejecución"),(K135/877802)*MI_Oferente_Singular!$N135,IF(AND(K135&gt;0,O135&lt;&gt;"Ejecución"),"-",""))</f>
        <v/>
      </c>
      <c r="M135" s="71"/>
      <c r="N135" s="80" t="str">
        <f t="shared" si="7"/>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6"/>
        <v/>
      </c>
      <c r="H136" s="65"/>
      <c r="I136" s="67"/>
      <c r="J136" s="67"/>
      <c r="K136" s="82"/>
      <c r="L136" s="79" t="str">
        <f>+IF(AND(K136&gt;0,O136="Ejecución"),(K136/877802)*MI_Oferente_Singular!$N136,IF(AND(K136&gt;0,O136&lt;&gt;"Ejecución"),"-",""))</f>
        <v/>
      </c>
      <c r="M136" s="71"/>
      <c r="N136" s="80" t="str">
        <f t="shared" si="7"/>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6"/>
        <v/>
      </c>
      <c r="H137" s="65"/>
      <c r="I137" s="67"/>
      <c r="J137" s="67"/>
      <c r="K137" s="82"/>
      <c r="L137" s="79" t="str">
        <f>+IF(AND(K137&gt;0,O137="Ejecución"),(K137/877802)*MI_Oferente_Singular!$N137,IF(AND(K137&gt;0,O137&lt;&gt;"Ejecución"),"-",""))</f>
        <v/>
      </c>
      <c r="M137" s="71"/>
      <c r="N137" s="80" t="str">
        <f t="shared" si="7"/>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6"/>
        <v/>
      </c>
      <c r="H138" s="65"/>
      <c r="I138" s="67"/>
      <c r="J138" s="67"/>
      <c r="K138" s="82"/>
      <c r="L138" s="79" t="str">
        <f>+IF(AND(K138&gt;0,O138="Ejecución"),(K138/877802)*MI_Oferente_Singular!$N138,IF(AND(K138&gt;0,O138&lt;&gt;"Ejecución"),"-",""))</f>
        <v/>
      </c>
      <c r="M138" s="71"/>
      <c r="N138" s="80" t="str">
        <f t="shared" si="7"/>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6"/>
        <v/>
      </c>
      <c r="H139" s="65"/>
      <c r="I139" s="67"/>
      <c r="J139" s="67"/>
      <c r="K139" s="82"/>
      <c r="L139" s="79" t="str">
        <f>+IF(AND(K139&gt;0,O139="Ejecución"),(K139/877802)*MI_Oferente_Singular!$N139,IF(AND(K139&gt;0,O139&lt;&gt;"Ejecución"),"-",""))</f>
        <v/>
      </c>
      <c r="M139" s="71"/>
      <c r="N139" s="80" t="str">
        <f t="shared" si="7"/>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6"/>
        <v/>
      </c>
      <c r="H140" s="65"/>
      <c r="I140" s="67"/>
      <c r="J140" s="67"/>
      <c r="K140" s="82"/>
      <c r="L140" s="79" t="str">
        <f>+IF(AND(K140&gt;0,O140="Ejecución"),(K140/877802)*MI_Oferente_Singular!$N140,IF(AND(K140&gt;0,O140&lt;&gt;"Ejecución"),"-",""))</f>
        <v/>
      </c>
      <c r="M140" s="71"/>
      <c r="N140" s="80" t="str">
        <f t="shared" si="7"/>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6"/>
        <v/>
      </c>
      <c r="H141" s="65"/>
      <c r="I141" s="67"/>
      <c r="J141" s="67"/>
      <c r="K141" s="82"/>
      <c r="L141" s="79" t="str">
        <f>+IF(AND(K141&gt;0,O141="Ejecución"),(K141/877802)*MI_Oferente_Singular!$N141,IF(AND(K141&gt;0,O141&lt;&gt;"Ejecución"),"-",""))</f>
        <v/>
      </c>
      <c r="M141" s="71"/>
      <c r="N141" s="80" t="str">
        <f t="shared" si="7"/>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6"/>
        <v/>
      </c>
      <c r="H142" s="65"/>
      <c r="I142" s="67"/>
      <c r="J142" s="67"/>
      <c r="K142" s="82"/>
      <c r="L142" s="79" t="str">
        <f>+IF(AND(K142&gt;0,O142="Ejecución"),(K142/877802)*MI_Oferente_Singular!$N142,IF(AND(K142&gt;0,O142&lt;&gt;"Ejecución"),"-",""))</f>
        <v/>
      </c>
      <c r="M142" s="71"/>
      <c r="N142" s="80" t="str">
        <f t="shared" si="7"/>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6"/>
        <v/>
      </c>
      <c r="H143" s="65"/>
      <c r="I143" s="67"/>
      <c r="J143" s="67"/>
      <c r="K143" s="82"/>
      <c r="L143" s="79" t="str">
        <f>+IF(AND(K143&gt;0,O143="Ejecución"),(K143/877802)*MI_Oferente_Singular!$N143,IF(AND(K143&gt;0,O143&lt;&gt;"Ejecución"),"-",""))</f>
        <v/>
      </c>
      <c r="M143" s="71"/>
      <c r="N143" s="80" t="str">
        <f t="shared" si="7"/>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6"/>
        <v/>
      </c>
      <c r="H144" s="65"/>
      <c r="I144" s="67"/>
      <c r="J144" s="67"/>
      <c r="K144" s="82"/>
      <c r="L144" s="79" t="str">
        <f>+IF(AND(K144&gt;0,O144="Ejecución"),(K144/877802)*MI_Oferente_Singular!$N144,IF(AND(K144&gt;0,O144&lt;&gt;"Ejecución"),"-",""))</f>
        <v/>
      </c>
      <c r="M144" s="71"/>
      <c r="N144" s="80" t="str">
        <f t="shared" si="7"/>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6"/>
        <v/>
      </c>
      <c r="H145" s="65"/>
      <c r="I145" s="67"/>
      <c r="J145" s="67"/>
      <c r="K145" s="82"/>
      <c r="L145" s="79" t="str">
        <f>+IF(AND(K145&gt;0,O145="Ejecución"),(K145/877802)*MI_Oferente_Singular!$N145,IF(AND(K145&gt;0,O145&lt;&gt;"Ejecución"),"-",""))</f>
        <v/>
      </c>
      <c r="M145" s="71"/>
      <c r="N145" s="80" t="str">
        <f t="shared" si="7"/>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6"/>
        <v/>
      </c>
      <c r="H146" s="65"/>
      <c r="I146" s="67"/>
      <c r="J146" s="67"/>
      <c r="K146" s="82"/>
      <c r="L146" s="79" t="str">
        <f>+IF(AND(K146&gt;0,O146="Ejecución"),(K146/877802)*MI_Oferente_Singular!$N146,IF(AND(K146&gt;0,O146&lt;&gt;"Ejecución"),"-",""))</f>
        <v/>
      </c>
      <c r="M146" s="71"/>
      <c r="N146" s="80" t="str">
        <f t="shared" si="7"/>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6"/>
        <v/>
      </c>
      <c r="H147" s="65"/>
      <c r="I147" s="67"/>
      <c r="J147" s="67"/>
      <c r="K147" s="82"/>
      <c r="L147" s="79" t="str">
        <f>+IF(AND(K147&gt;0,O147="Ejecución"),(K147/877802)*MI_Oferente_Singular!$N147,IF(AND(K147&gt;0,O147&lt;&gt;"Ejecución"),"-",""))</f>
        <v/>
      </c>
      <c r="M147" s="71"/>
      <c r="N147" s="80" t="str">
        <f t="shared" si="7"/>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6"/>
        <v/>
      </c>
      <c r="H148" s="65"/>
      <c r="I148" s="67"/>
      <c r="J148" s="67"/>
      <c r="K148" s="82"/>
      <c r="L148" s="79" t="str">
        <f>+IF(AND(K148&gt;0,O148="Ejecución"),(K148/877802)*MI_Oferente_Singular!$N148,IF(AND(K148&gt;0,O148&lt;&gt;"Ejecución"),"-",""))</f>
        <v/>
      </c>
      <c r="M148" s="71"/>
      <c r="N148" s="80" t="str">
        <f t="shared" si="7"/>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6"/>
        <v/>
      </c>
      <c r="H149" s="65"/>
      <c r="I149" s="67"/>
      <c r="J149" s="67"/>
      <c r="K149" s="82"/>
      <c r="L149" s="79" t="str">
        <f>+IF(AND(K149&gt;0,O149="Ejecución"),(K149/877802)*MI_Oferente_Singular!$N149,IF(AND(K149&gt;0,O149&lt;&gt;"Ejecución"),"-",""))</f>
        <v/>
      </c>
      <c r="M149" s="71"/>
      <c r="N149" s="80" t="str">
        <f t="shared" si="7"/>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6"/>
        <v/>
      </c>
      <c r="H150" s="65"/>
      <c r="I150" s="67"/>
      <c r="J150" s="67"/>
      <c r="K150" s="82"/>
      <c r="L150" s="79" t="str">
        <f>+IF(AND(K150&gt;0,O150="Ejecución"),(K150/877802)*MI_Oferente_Singular!$N150,IF(AND(K150&gt;0,O150&lt;&gt;"Ejecución"),"-",""))</f>
        <v/>
      </c>
      <c r="M150" s="71"/>
      <c r="N150" s="80" t="str">
        <f t="shared" si="7"/>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6"/>
        <v/>
      </c>
      <c r="H151" s="65"/>
      <c r="I151" s="67"/>
      <c r="J151" s="67"/>
      <c r="K151" s="82"/>
      <c r="L151" s="79" t="str">
        <f>+IF(AND(K151&gt;0,O151="Ejecución"),(K151/877802)*MI_Oferente_Singular!$N151,IF(AND(K151&gt;0,O151&lt;&gt;"Ejecución"),"-",""))</f>
        <v/>
      </c>
      <c r="M151" s="71"/>
      <c r="N151" s="80" t="str">
        <f t="shared" si="7"/>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6"/>
        <v/>
      </c>
      <c r="H152" s="65"/>
      <c r="I152" s="67"/>
      <c r="J152" s="67"/>
      <c r="K152" s="82"/>
      <c r="L152" s="79" t="str">
        <f>+IF(AND(K152&gt;0,O152="Ejecución"),(K152/877802)*MI_Oferente_Singular!$N152,IF(AND(K152&gt;0,O152&lt;&gt;"Ejecución"),"-",""))</f>
        <v/>
      </c>
      <c r="M152" s="71"/>
      <c r="N152" s="80" t="str">
        <f t="shared" si="7"/>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6"/>
        <v/>
      </c>
      <c r="H153" s="65"/>
      <c r="I153" s="67"/>
      <c r="J153" s="67"/>
      <c r="K153" s="82"/>
      <c r="L153" s="79" t="str">
        <f>+IF(AND(K153&gt;0,O153="Ejecución"),(K153/877802)*MI_Oferente_Singular!$N153,IF(AND(K153&gt;0,O153&lt;&gt;"Ejecución"),"-",""))</f>
        <v/>
      </c>
      <c r="M153" s="71"/>
      <c r="N153" s="80" t="str">
        <f t="shared" si="7"/>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6"/>
        <v/>
      </c>
      <c r="H154" s="65"/>
      <c r="I154" s="67"/>
      <c r="J154" s="67"/>
      <c r="K154" s="82"/>
      <c r="L154" s="79" t="str">
        <f>+IF(AND(K154&gt;0,O154="Ejecución"),(K154/877802)*MI_Oferente_Singular!$N154,IF(AND(K154&gt;0,O154&lt;&gt;"Ejecución"),"-",""))</f>
        <v/>
      </c>
      <c r="M154" s="71"/>
      <c r="N154" s="80" t="str">
        <f t="shared" si="7"/>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6"/>
        <v/>
      </c>
      <c r="H155" s="65"/>
      <c r="I155" s="67"/>
      <c r="J155" s="67"/>
      <c r="K155" s="82"/>
      <c r="L155" s="79" t="str">
        <f>+IF(AND(K155&gt;0,O155="Ejecución"),(K155/877802)*MI_Oferente_Singular!$N155,IF(AND(K155&gt;0,O155&lt;&gt;"Ejecución"),"-",""))</f>
        <v/>
      </c>
      <c r="M155" s="71"/>
      <c r="N155" s="80" t="str">
        <f t="shared" si="7"/>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6"/>
        <v/>
      </c>
      <c r="H156" s="65"/>
      <c r="I156" s="67"/>
      <c r="J156" s="67"/>
      <c r="K156" s="82"/>
      <c r="L156" s="79" t="str">
        <f>+IF(AND(K156&gt;0,O156="Ejecución"),(K156/877802)*MI_Oferente_Singular!$N156,IF(AND(K156&gt;0,O156&lt;&gt;"Ejecución"),"-",""))</f>
        <v/>
      </c>
      <c r="M156" s="71"/>
      <c r="N156" s="80" t="str">
        <f t="shared" si="7"/>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6"/>
        <v/>
      </c>
      <c r="H157" s="65"/>
      <c r="I157" s="67"/>
      <c r="J157" s="67"/>
      <c r="K157" s="82"/>
      <c r="L157" s="79" t="str">
        <f>+IF(AND(K157&gt;0,O157="Ejecución"),(K157/877802)*MI_Oferente_Singular!$N157,IF(AND(K157&gt;0,O157&lt;&gt;"Ejecución"),"-",""))</f>
        <v/>
      </c>
      <c r="M157" s="71"/>
      <c r="N157" s="80" t="str">
        <f t="shared" si="7"/>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6"/>
        <v/>
      </c>
      <c r="H158" s="65"/>
      <c r="I158" s="67"/>
      <c r="J158" s="67"/>
      <c r="K158" s="82"/>
      <c r="L158" s="79" t="str">
        <f>+IF(AND(K158&gt;0,O158="Ejecución"),(K158/877802)*MI_Oferente_Singular!$N158,IF(AND(K158&gt;0,O158&lt;&gt;"Ejecución"),"-",""))</f>
        <v/>
      </c>
      <c r="M158" s="71"/>
      <c r="N158" s="80" t="str">
        <f t="shared" si="7"/>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6"/>
        <v/>
      </c>
      <c r="H159" s="65"/>
      <c r="I159" s="67"/>
      <c r="J159" s="67"/>
      <c r="K159" s="82"/>
      <c r="L159" s="79" t="str">
        <f>+IF(AND(K159&gt;0,O159="Ejecución"),(K159/877802)*MI_Oferente_Singular!$N159,IF(AND(K159&gt;0,O159&lt;&gt;"Ejecución"),"-",""))</f>
        <v/>
      </c>
      <c r="M159" s="71"/>
      <c r="N159" s="80" t="str">
        <f t="shared" si="7"/>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6"/>
        <v/>
      </c>
      <c r="H160" s="65"/>
      <c r="I160" s="67"/>
      <c r="J160" s="67"/>
      <c r="K160" s="82"/>
      <c r="L160" s="79" t="str">
        <f>+IF(AND(K160&gt;0,O160="Ejecución"),(K160/877802)*MI_Oferente_Singular!$N160,IF(AND(K160&gt;0,O160&lt;&gt;"Ejecución"),"-",""))</f>
        <v/>
      </c>
      <c r="M160" s="71"/>
      <c r="N160" s="80" t="str">
        <f t="shared" si="7"/>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34" t="s">
        <v>48</v>
      </c>
      <c r="B162" s="135"/>
      <c r="C162" s="135"/>
      <c r="D162" s="135"/>
      <c r="E162" s="136"/>
      <c r="F162" s="177" t="s">
        <v>49</v>
      </c>
      <c r="G162" s="135"/>
      <c r="H162" s="159"/>
      <c r="I162" s="134" t="s">
        <v>50</v>
      </c>
      <c r="J162" s="135"/>
      <c r="K162" s="135"/>
      <c r="L162" s="135"/>
      <c r="M162" s="135"/>
      <c r="N162" s="135"/>
      <c r="O162" s="136"/>
      <c r="P162" s="10"/>
      <c r="Q162" s="10"/>
      <c r="R162" s="10"/>
      <c r="S162" s="10"/>
      <c r="T162" s="10"/>
      <c r="U162" s="10"/>
      <c r="V162" s="10"/>
      <c r="W162" s="10"/>
      <c r="X162" s="10"/>
      <c r="Y162" s="10"/>
      <c r="Z162" s="10"/>
      <c r="AA162" s="10"/>
      <c r="AB162" s="10"/>
    </row>
    <row r="163" spans="1:28" ht="51.75" customHeight="1" x14ac:dyDescent="0.2">
      <c r="A163" s="174" t="s">
        <v>51</v>
      </c>
      <c r="B163" s="132"/>
      <c r="C163" s="132"/>
      <c r="D163" s="132"/>
      <c r="E163" s="175"/>
      <c r="F163" s="173" t="s">
        <v>52</v>
      </c>
      <c r="G163" s="132"/>
      <c r="H163" s="132"/>
      <c r="I163" s="174" t="s">
        <v>53</v>
      </c>
      <c r="J163" s="132"/>
      <c r="K163" s="132"/>
      <c r="L163" s="132"/>
      <c r="M163" s="132"/>
      <c r="N163" s="132"/>
      <c r="O163" s="175"/>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61" t="s">
        <v>55</v>
      </c>
      <c r="C165" s="132"/>
      <c r="D165" s="132"/>
      <c r="E165" s="5"/>
      <c r="F165" s="1"/>
      <c r="G165" s="161" t="s">
        <v>55</v>
      </c>
      <c r="H165" s="132"/>
      <c r="I165" s="178" t="s">
        <v>56</v>
      </c>
      <c r="J165" s="132"/>
      <c r="K165" s="132"/>
      <c r="L165" s="132"/>
      <c r="M165" s="132"/>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79" t="s">
        <v>58</v>
      </c>
      <c r="J167" s="132"/>
      <c r="K167" s="132"/>
      <c r="L167" s="132"/>
      <c r="M167" s="132"/>
      <c r="N167" s="132"/>
      <c r="O167" s="175"/>
      <c r="P167" s="1"/>
      <c r="Q167" s="1"/>
      <c r="R167" s="1"/>
      <c r="S167" s="1"/>
      <c r="T167" s="1"/>
      <c r="U167" s="11"/>
      <c r="V167" s="1"/>
      <c r="W167" s="1"/>
      <c r="X167" s="1"/>
      <c r="Y167" s="1"/>
      <c r="Z167" s="1"/>
      <c r="AA167" s="1"/>
      <c r="AB167" s="1"/>
    </row>
    <row r="168" spans="1:28" ht="15.75" customHeight="1" x14ac:dyDescent="0.2">
      <c r="A168" s="4"/>
      <c r="B168" s="180" t="s">
        <v>59</v>
      </c>
      <c r="C168" s="132"/>
      <c r="D168" s="132"/>
      <c r="E168" s="5"/>
      <c r="F168" s="1"/>
      <c r="G168" s="1"/>
      <c r="H168" s="86" t="s">
        <v>60</v>
      </c>
      <c r="I168" s="145"/>
      <c r="J168" s="132"/>
      <c r="K168" s="132"/>
      <c r="L168" s="132"/>
      <c r="M168" s="132"/>
      <c r="N168" s="132"/>
      <c r="O168" s="175"/>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34" t="s">
        <v>63</v>
      </c>
      <c r="B172" s="135"/>
      <c r="C172" s="135"/>
      <c r="D172" s="135"/>
      <c r="E172" s="135"/>
      <c r="F172" s="135"/>
      <c r="G172" s="135"/>
      <c r="H172" s="135"/>
      <c r="I172" s="135"/>
      <c r="J172" s="135"/>
      <c r="K172" s="135"/>
      <c r="L172" s="135"/>
      <c r="M172" s="135"/>
      <c r="N172" s="135"/>
      <c r="O172" s="136"/>
      <c r="P172" s="10"/>
      <c r="Q172" s="10"/>
      <c r="R172" s="10"/>
      <c r="S172" s="10"/>
      <c r="T172" s="10"/>
      <c r="U172" s="10"/>
      <c r="V172" s="10"/>
      <c r="W172" s="10"/>
      <c r="X172" s="10"/>
      <c r="Y172" s="10"/>
      <c r="Z172" s="10"/>
      <c r="AA172" s="10"/>
      <c r="AB172" s="10"/>
    </row>
    <row r="173" spans="1:28" ht="15" customHeight="1" x14ac:dyDescent="0.2">
      <c r="A173" s="137" t="s">
        <v>64</v>
      </c>
      <c r="B173" s="138"/>
      <c r="C173" s="138"/>
      <c r="D173" s="138"/>
      <c r="E173" s="138"/>
      <c r="F173" s="138"/>
      <c r="G173" s="138"/>
      <c r="H173" s="138"/>
      <c r="I173" s="138"/>
      <c r="J173" s="138"/>
      <c r="K173" s="138"/>
      <c r="L173" s="138"/>
      <c r="M173" s="138"/>
      <c r="N173" s="138"/>
      <c r="O173" s="139"/>
      <c r="P173" s="1"/>
      <c r="Q173" s="1"/>
      <c r="R173" s="1"/>
      <c r="S173" s="1"/>
      <c r="T173" s="1"/>
      <c r="U173" s="1"/>
      <c r="V173" s="1"/>
      <c r="W173" s="1"/>
      <c r="X173" s="1"/>
      <c r="Y173" s="1"/>
      <c r="Z173" s="1"/>
      <c r="AA173" s="1"/>
      <c r="AB173" s="1"/>
    </row>
    <row r="174" spans="1:28" ht="15.75" customHeight="1" x14ac:dyDescent="0.2">
      <c r="A174" s="140"/>
      <c r="B174" s="141"/>
      <c r="C174" s="141"/>
      <c r="D174" s="141"/>
      <c r="E174" s="141"/>
      <c r="F174" s="141"/>
      <c r="G174" s="141"/>
      <c r="H174" s="141"/>
      <c r="I174" s="141"/>
      <c r="J174" s="141"/>
      <c r="K174" s="141"/>
      <c r="L174" s="141"/>
      <c r="M174" s="141"/>
      <c r="N174" s="141"/>
      <c r="O174" s="14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90" t="s">
        <v>65</v>
      </c>
      <c r="C176" s="125"/>
      <c r="D176" s="125"/>
      <c r="E176" s="125"/>
      <c r="F176" s="125"/>
      <c r="G176" s="126"/>
      <c r="H176" s="33"/>
      <c r="I176" s="190" t="s">
        <v>66</v>
      </c>
      <c r="J176" s="125"/>
      <c r="K176" s="125"/>
      <c r="L176" s="125"/>
      <c r="M176" s="191"/>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84" t="s">
        <v>67</v>
      </c>
      <c r="C177" s="185"/>
      <c r="D177" s="186"/>
      <c r="E177" s="190" t="s">
        <v>68</v>
      </c>
      <c r="F177" s="125"/>
      <c r="G177" s="126"/>
      <c r="H177" s="1"/>
      <c r="I177" s="184" t="s">
        <v>67</v>
      </c>
      <c r="J177" s="185"/>
      <c r="K177" s="185"/>
      <c r="L177" s="186"/>
      <c r="M177" s="192" t="s">
        <v>69</v>
      </c>
      <c r="N177" s="1"/>
      <c r="O177" s="5"/>
      <c r="P177" s="1"/>
      <c r="Q177" s="10"/>
      <c r="R177" s="10"/>
      <c r="S177" s="10"/>
      <c r="T177" s="10"/>
      <c r="U177" s="10"/>
      <c r="V177" s="10"/>
      <c r="W177" s="10"/>
      <c r="X177" s="10"/>
      <c r="Y177" s="10"/>
      <c r="Z177" s="10"/>
      <c r="AA177" s="10"/>
      <c r="AB177" s="10"/>
    </row>
    <row r="178" spans="1:28" ht="15.75" customHeight="1" x14ac:dyDescent="0.2">
      <c r="A178" s="4"/>
      <c r="B178" s="187"/>
      <c r="C178" s="188"/>
      <c r="D178" s="189"/>
      <c r="E178" s="90" t="s">
        <v>70</v>
      </c>
      <c r="F178" s="91" t="s">
        <v>71</v>
      </c>
      <c r="G178" s="91" t="s">
        <v>72</v>
      </c>
      <c r="H178" s="1"/>
      <c r="I178" s="187"/>
      <c r="J178" s="188"/>
      <c r="K178" s="188"/>
      <c r="L178" s="189"/>
      <c r="M178" s="193"/>
      <c r="N178" s="1"/>
      <c r="O178" s="5"/>
      <c r="P178" s="1"/>
      <c r="Q178" s="10"/>
      <c r="R178" s="91" t="s">
        <v>72</v>
      </c>
      <c r="S178" s="10"/>
      <c r="T178" s="10"/>
      <c r="U178" s="124" t="s">
        <v>73</v>
      </c>
      <c r="V178" s="125"/>
      <c r="W178" s="126"/>
      <c r="X178" s="92">
        <v>0.02</v>
      </c>
      <c r="Y178" s="93"/>
      <c r="Z178" s="94" t="str">
        <f t="shared" ref="Z178:Z180" si="8">IF(Y178&gt;0,SUM(E180+Y178),"")</f>
        <v/>
      </c>
      <c r="AA178" s="10"/>
      <c r="AB178" s="10"/>
    </row>
    <row r="179" spans="1:28" ht="15.75" customHeight="1" x14ac:dyDescent="0.2">
      <c r="A179" s="4"/>
      <c r="B179" s="181" t="s">
        <v>65</v>
      </c>
      <c r="C179" s="182"/>
      <c r="D179" s="183"/>
      <c r="E179" s="95">
        <v>0.02</v>
      </c>
      <c r="F179" s="96">
        <v>0.01</v>
      </c>
      <c r="G179" s="94">
        <f>IF(F179&gt;0,SUM(E179+F179),"")</f>
        <v>0.03</v>
      </c>
      <c r="H179" s="1"/>
      <c r="I179" s="181" t="s">
        <v>74</v>
      </c>
      <c r="J179" s="182"/>
      <c r="K179" s="182"/>
      <c r="L179" s="183"/>
      <c r="M179" s="97"/>
      <c r="N179" s="1"/>
      <c r="O179" s="5"/>
      <c r="P179" s="1"/>
      <c r="Q179" s="10"/>
      <c r="R179" s="98" t="str">
        <f>IF(M179&gt;0,SUM(L179+M179),"")</f>
        <v/>
      </c>
      <c r="S179" s="1"/>
      <c r="T179" s="10"/>
      <c r="U179" s="124" t="s">
        <v>75</v>
      </c>
      <c r="V179" s="125"/>
      <c r="W179" s="126"/>
      <c r="X179" s="92">
        <v>0.02</v>
      </c>
      <c r="Y179" s="93"/>
      <c r="Z179" s="94" t="str">
        <f t="shared" si="8"/>
        <v/>
      </c>
      <c r="AA179" s="10"/>
      <c r="AB179" s="10"/>
    </row>
    <row r="180" spans="1:28" ht="15.75" hidden="1" customHeight="1" x14ac:dyDescent="0.2">
      <c r="A180" s="4"/>
      <c r="B180" s="131"/>
      <c r="C180" s="132"/>
      <c r="D180" s="132"/>
      <c r="E180" s="100"/>
      <c r="F180" s="1"/>
      <c r="G180" s="1"/>
      <c r="H180" s="1"/>
      <c r="I180" s="131"/>
      <c r="J180" s="132"/>
      <c r="K180" s="132"/>
      <c r="L180" s="132"/>
      <c r="M180" s="1"/>
      <c r="N180" s="1"/>
      <c r="O180" s="5"/>
      <c r="P180" s="1"/>
      <c r="Q180" s="10"/>
      <c r="R180" s="98" t="str">
        <f t="shared" ref="R180:R183" si="9">IF(S180&gt;0,SUM(L180+S180),"")</f>
        <v/>
      </c>
      <c r="S180" s="93"/>
      <c r="T180" s="10"/>
      <c r="U180" s="124" t="s">
        <v>76</v>
      </c>
      <c r="V180" s="125"/>
      <c r="W180" s="126"/>
      <c r="X180" s="92">
        <v>0.03</v>
      </c>
      <c r="Y180" s="93"/>
      <c r="Z180" s="94" t="str">
        <f t="shared" si="8"/>
        <v/>
      </c>
      <c r="AA180" s="10"/>
      <c r="AB180" s="10"/>
    </row>
    <row r="181" spans="1:28" ht="15.75" hidden="1" customHeight="1" x14ac:dyDescent="0.2">
      <c r="A181" s="4"/>
      <c r="B181" s="131"/>
      <c r="C181" s="132"/>
      <c r="D181" s="132"/>
      <c r="E181" s="100"/>
      <c r="F181" s="1"/>
      <c r="G181" s="1"/>
      <c r="H181" s="1"/>
      <c r="I181" s="131"/>
      <c r="J181" s="132"/>
      <c r="K181" s="132"/>
      <c r="L181" s="132"/>
      <c r="M181" s="1"/>
      <c r="N181" s="1"/>
      <c r="O181" s="5"/>
      <c r="P181" s="1"/>
      <c r="Q181" s="10"/>
      <c r="R181" s="98" t="str">
        <f t="shared" si="9"/>
        <v/>
      </c>
      <c r="S181" s="93"/>
      <c r="T181" s="10"/>
      <c r="U181" s="10"/>
      <c r="V181" s="10"/>
      <c r="W181" s="10"/>
      <c r="X181" s="10"/>
      <c r="Y181" s="10"/>
      <c r="Z181" s="10"/>
      <c r="AA181" s="10"/>
      <c r="AB181" s="10"/>
    </row>
    <row r="182" spans="1:28" ht="15.75" hidden="1" customHeight="1" x14ac:dyDescent="0.2">
      <c r="A182" s="4"/>
      <c r="B182" s="131"/>
      <c r="C182" s="132"/>
      <c r="D182" s="132"/>
      <c r="E182" s="100"/>
      <c r="F182" s="1"/>
      <c r="G182" s="1"/>
      <c r="H182" s="1"/>
      <c r="I182" s="131"/>
      <c r="J182" s="132"/>
      <c r="K182" s="132"/>
      <c r="L182" s="132"/>
      <c r="M182" s="1"/>
      <c r="N182" s="1"/>
      <c r="O182" s="5"/>
      <c r="P182" s="1"/>
      <c r="Q182" s="10"/>
      <c r="R182" s="98" t="str">
        <f t="shared" si="9"/>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1"/>
      <c r="J183" s="132"/>
      <c r="K183" s="132"/>
      <c r="L183" s="132"/>
      <c r="M183" s="1"/>
      <c r="N183" s="1"/>
      <c r="O183" s="5"/>
      <c r="P183" s="1"/>
      <c r="Q183" s="10"/>
      <c r="R183" s="98" t="str">
        <f t="shared" si="9"/>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0.03</v>
      </c>
      <c r="D185" s="103" t="s">
        <v>79</v>
      </c>
      <c r="E185" s="104">
        <f>+(C185*SUM(K20:K35))</f>
        <v>46008900</v>
      </c>
      <c r="F185" s="105"/>
      <c r="G185" s="1"/>
      <c r="H185" s="1"/>
      <c r="I185" s="101" t="s">
        <v>78</v>
      </c>
      <c r="J185" s="102">
        <f>+SUM(M179:M183)</f>
        <v>0</v>
      </c>
      <c r="K185" s="133" t="s">
        <v>79</v>
      </c>
      <c r="L185" s="132"/>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34" t="s">
        <v>81</v>
      </c>
      <c r="B188" s="135"/>
      <c r="C188" s="135"/>
      <c r="D188" s="135"/>
      <c r="E188" s="135"/>
      <c r="F188" s="135"/>
      <c r="G188" s="135"/>
      <c r="H188" s="135"/>
      <c r="I188" s="135"/>
      <c r="J188" s="135"/>
      <c r="K188" s="135"/>
      <c r="L188" s="135"/>
      <c r="M188" s="135"/>
      <c r="N188" s="135"/>
      <c r="O188" s="136"/>
      <c r="P188" s="10"/>
      <c r="Q188" s="10"/>
      <c r="R188" s="10"/>
      <c r="S188" s="10"/>
      <c r="T188" s="10"/>
      <c r="U188" s="10"/>
      <c r="V188" s="10"/>
      <c r="W188" s="10"/>
      <c r="X188" s="10"/>
      <c r="Y188" s="10"/>
      <c r="Z188" s="10"/>
      <c r="AA188" s="10"/>
      <c r="AB188" s="10"/>
    </row>
    <row r="189" spans="1:28" ht="15" customHeight="1" x14ac:dyDescent="0.2">
      <c r="A189" s="137" t="s">
        <v>82</v>
      </c>
      <c r="B189" s="138"/>
      <c r="C189" s="138"/>
      <c r="D189" s="138"/>
      <c r="E189" s="138"/>
      <c r="F189" s="138"/>
      <c r="G189" s="138"/>
      <c r="H189" s="138"/>
      <c r="I189" s="138"/>
      <c r="J189" s="138"/>
      <c r="K189" s="138"/>
      <c r="L189" s="138"/>
      <c r="M189" s="138"/>
      <c r="N189" s="138"/>
      <c r="O189" s="139"/>
      <c r="P189" s="1"/>
      <c r="Q189" s="1"/>
      <c r="R189" s="1"/>
      <c r="S189" s="1"/>
      <c r="T189" s="1"/>
      <c r="U189" s="1"/>
      <c r="V189" s="1"/>
      <c r="W189" s="1"/>
      <c r="X189" s="1"/>
      <c r="Y189" s="1"/>
      <c r="Z189" s="1"/>
      <c r="AA189" s="1"/>
      <c r="AB189" s="1"/>
    </row>
    <row r="190" spans="1:28" ht="15.75" customHeight="1" x14ac:dyDescent="0.2">
      <c r="A190" s="140"/>
      <c r="B190" s="141"/>
      <c r="C190" s="141"/>
      <c r="D190" s="141"/>
      <c r="E190" s="141"/>
      <c r="F190" s="141"/>
      <c r="G190" s="141"/>
      <c r="H190" s="141"/>
      <c r="I190" s="141"/>
      <c r="J190" s="141"/>
      <c r="K190" s="141"/>
      <c r="L190" s="141"/>
      <c r="M190" s="141"/>
      <c r="N190" s="141"/>
      <c r="O190" s="14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43" t="s">
        <v>83</v>
      </c>
      <c r="C192" s="132"/>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2677</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34" t="s">
        <v>88</v>
      </c>
      <c r="B197" s="135"/>
      <c r="C197" s="135"/>
      <c r="D197" s="135"/>
      <c r="E197" s="135"/>
      <c r="F197" s="135"/>
      <c r="G197" s="135"/>
      <c r="H197" s="135"/>
      <c r="I197" s="135"/>
      <c r="J197" s="135"/>
      <c r="K197" s="135"/>
      <c r="L197" s="135"/>
      <c r="M197" s="135"/>
      <c r="N197" s="135"/>
      <c r="O197" s="13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30" t="s">
        <v>89</v>
      </c>
      <c r="C199" s="128"/>
      <c r="D199" s="128"/>
      <c r="E199" s="128"/>
      <c r="F199" s="128"/>
      <c r="G199" s="128"/>
      <c r="H199" s="128"/>
      <c r="I199" s="128"/>
      <c r="J199" s="128"/>
      <c r="K199" s="128"/>
      <c r="L199" s="128"/>
      <c r="M199" s="128"/>
      <c r="N199" s="129"/>
      <c r="O199" s="5"/>
      <c r="P199" s="1"/>
      <c r="Q199" s="1"/>
      <c r="R199" s="1"/>
      <c r="S199" s="1"/>
      <c r="T199" s="1"/>
      <c r="U199" s="1"/>
      <c r="V199" s="1"/>
      <c r="W199" s="1"/>
      <c r="X199" s="1"/>
      <c r="Y199" s="1"/>
      <c r="Z199" s="1"/>
      <c r="AA199" s="1"/>
      <c r="AB199" s="1"/>
    </row>
    <row r="200" spans="1:28" ht="15.75" customHeight="1" x14ac:dyDescent="0.2">
      <c r="A200" s="4"/>
      <c r="B200" s="127"/>
      <c r="C200" s="128"/>
      <c r="D200" s="128"/>
      <c r="E200" s="128"/>
      <c r="F200" s="128"/>
      <c r="G200" s="128"/>
      <c r="H200" s="128"/>
      <c r="I200" s="128"/>
      <c r="J200" s="128"/>
      <c r="K200" s="128"/>
      <c r="L200" s="128"/>
      <c r="M200" s="128"/>
      <c r="N200" s="129"/>
      <c r="O200" s="5"/>
      <c r="P200" s="1"/>
      <c r="Q200" s="1"/>
      <c r="R200" s="1"/>
      <c r="S200" s="1"/>
      <c r="T200" s="1"/>
      <c r="U200" s="1"/>
      <c r="V200" s="1"/>
      <c r="W200" s="1"/>
      <c r="X200" s="1"/>
      <c r="Y200" s="1"/>
      <c r="Z200" s="1"/>
      <c r="AA200" s="1"/>
      <c r="AB200" s="1"/>
    </row>
    <row r="201" spans="1:28" ht="15.75" customHeight="1" x14ac:dyDescent="0.2">
      <c r="A201" s="4"/>
      <c r="B201" s="130" t="s">
        <v>90</v>
      </c>
      <c r="C201" s="128"/>
      <c r="D201" s="128"/>
      <c r="E201" s="128"/>
      <c r="F201" s="128"/>
      <c r="G201" s="128"/>
      <c r="H201" s="128"/>
      <c r="I201" s="128"/>
      <c r="J201" s="128"/>
      <c r="K201" s="128"/>
      <c r="L201" s="128"/>
      <c r="M201" s="128"/>
      <c r="N201" s="129"/>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2677</v>
      </c>
      <c r="D211" s="1"/>
      <c r="E211" s="1"/>
      <c r="F211" s="1"/>
      <c r="G211" s="109" t="s">
        <v>94</v>
      </c>
      <c r="H211" s="119" t="s">
        <v>2678</v>
      </c>
      <c r="I211" s="1"/>
      <c r="J211" s="109" t="s">
        <v>95</v>
      </c>
      <c r="K211" s="119" t="s">
        <v>2680</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2677</v>
      </c>
      <c r="D212" s="1"/>
      <c r="E212" s="1"/>
      <c r="F212" s="1"/>
      <c r="G212" s="109" t="s">
        <v>97</v>
      </c>
      <c r="H212" s="119" t="s">
        <v>2679</v>
      </c>
      <c r="I212" s="1"/>
      <c r="J212" s="109" t="s">
        <v>98</v>
      </c>
      <c r="K212" s="123" t="s">
        <v>2681</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A172:O172"/>
    <mergeCell ref="A173:O174"/>
    <mergeCell ref="B179:D179"/>
    <mergeCell ref="B180:D180"/>
    <mergeCell ref="I180:L180"/>
    <mergeCell ref="I177:L178"/>
    <mergeCell ref="I179:L179"/>
    <mergeCell ref="B176:G176"/>
    <mergeCell ref="I176:M176"/>
    <mergeCell ref="B177:D178"/>
    <mergeCell ref="E177:G177"/>
    <mergeCell ref="M177:M178"/>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s>
  <dataValidations count="29">
    <dataValidation type="list" allowBlank="1" showErrorMessage="1" sqref="J25:J35 J56:J107 J114:J160">
      <formula1>INDIRECT(I25)</formula1>
    </dataValidation>
    <dataValidation type="list" allowBlank="1" showErrorMessage="1" sqref="J55">
      <formula1>INDIRECT(MI_Oferente_Singular!DptoSel8)</formula1>
    </dataValidation>
    <dataValidation type="list" allowBlank="1" showErrorMessage="1" sqref="J52">
      <formula1>INDIRECT(MI_Oferente_Singular!DptoSel5)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K193 F48:F107 C193 E114:F160">
      <formula1>1</formula1>
      <formula2>401769</formula2>
    </dataValidation>
    <dataValidation type="list" allowBlank="1" showErrorMessage="1" sqref="J48">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list" allowBlank="1" showErrorMessage="1" sqref="J49">
      <formula1>INDIRECT(MI_Oferente_Singular!DptoSel2)</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list" allowBlank="1" showErrorMessage="1" sqref="J51">
      <formula1>INDIRECT(MI_Oferente_Singular!DptoSel4)</formula1>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20">
      <formula1>INDIRECT(DEPeseldt1)</formula1>
    </dataValidation>
    <dataValidation type="decimal" allowBlank="1" showErrorMessage="1" sqref="K21:K35">
      <formula1>0</formula1>
      <formula2>9999999999</formula2>
    </dataValidation>
    <dataValidation type="list" allowBlank="1" showErrorMessage="1" sqref="J50">
      <formula1>INDIRECT(MI_Oferente_Singular!DptoSel3)</formula1>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list" allowBlank="1" showErrorMessage="1" sqref="J53">
      <formula1>INDIRECT(MI_Oferente_Singular!DptoSel6)</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scale="28" orientation="landscape" r:id="rId2"/>
  <rowBreaks count="2" manualBreakCount="2">
    <brk id="186" man="1"/>
    <brk id="107" man="1"/>
  </rowBreaks>
  <colBreaks count="1" manualBreakCount="1">
    <brk id="15" man="1"/>
  </colBreaks>
  <drawing r:id="rId3"/>
  <tableParts count="3">
    <tablePart r:id="rId4"/>
    <tablePart r:id="rId5"/>
    <tablePart r:id="rId6"/>
  </tableParts>
  <extLst>
    <ext xmlns:x14="http://schemas.microsoft.com/office/spreadsheetml/2009/9/main" uri="{CCE6A557-97BC-4b89-ADB6-D9C93CAAB3DF}">
      <x14:dataValidations xmlns:xm="http://schemas.microsoft.com/office/excel/2006/main" count="5">
        <x14:dataValidation type="list" allowBlank="1" showErrorMessage="1">
          <x14:formula1>
            <xm:f>Listas!$D$3:$D$5</xm:f>
          </x14:formula1>
          <xm:sqref>N48:N107</xm:sqref>
        </x14:dataValidation>
        <x14:dataValidation type="list" allowBlank="1" showErrorMessage="1">
          <x14:formula1>
            <xm:f>Listas!$A$2:$A$4</xm:f>
          </x14:formula1>
          <xm:sqref>C48:C107</xm:sqref>
        </x14:dataValidation>
        <x14:dataValidation type="list" allowBlank="1" showErrorMessage="1">
          <x14:formula1>
            <xm:f>Listas!$B$2:$B$3</xm:f>
          </x14:formula1>
          <xm:sqref>D167 L48:L107 N165 O48:O107 M115:M160</xm:sqref>
        </x14:dataValidation>
        <x14:dataValidation type="list" allowBlank="1" showErrorMessage="1">
          <x14:formula1>
            <xm:f>Listas!$F$2:$F$34</xm:f>
          </x14:formula1>
          <xm:sqref>H15</xm:sqref>
        </x14:dataValidation>
        <x14:dataValidation type="list" allowBlank="1" showErrorMessage="1">
          <x14:formula1>
            <xm:f>'C:\Users\Cristina\Desktop\CID\2020\ICBF Primera Infancia\VICHADA\[VICHADA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2020-12-29T16:07:11Z</cp:lastPrinted>
  <dcterms:created xsi:type="dcterms:W3CDTF">2020-10-14T21:57:42Z</dcterms:created>
  <dcterms:modified xsi:type="dcterms:W3CDTF">2020-12-29T16:07:17Z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