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BOYACÁ\SI\"/>
    </mc:Choice>
  </mc:AlternateContent>
  <xr:revisionPtr revIDLastSave="0" documentId="13_ncr:1_{43B5122C-9C2E-44D1-83DD-6031C77E9C73}"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<sst xmlns="http://schemas.openxmlformats.org/spreadsheetml/2006/main" count="3135" uniqueCount="2712">
  <si>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</si>
  <si>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</si>
  <si>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</si>
  <si>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</si>
  <si>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</si>
  <si>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</si>
  <si>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</si>
  <si>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</si>
  <si>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</si>
  <si>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</si>
  <si>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</si>
  <si>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</si>
  <si>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</si>
  <si>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</si>
  <si>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</si>
  <si>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</si>
  <si>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</si>
  <si>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</si>
  <si>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</si>
  <si>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</si>
  <si>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</si>
  <si>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</si>
  <si>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</si>
  <si>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</si>
  <si>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</si>
  <si>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</si>
  <si>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</si>
  <si>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</si>
  <si>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</si>
  <si>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</si>
  <si>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</si>
  <si>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</si>
  <si>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</si>
  <si>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</si>
  <si>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</si>
  <si>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</si>
  <si>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</si>
  <si>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</si>
  <si>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</si>
  <si>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</si>
  <si>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</si>
  <si>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</si>
  <si>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</si>
  <si>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</si>
  <si>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</si>
  <si>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</si>
  <si>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</si>
  <si>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</si>
  <si>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</si>
  <si>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</si>
  <si>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</si>
  <si>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</si>
  <si>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</si>
  <si>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</si>
  <si>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</si>
  <si>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</si>
  <si>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</si>
  <si>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</si>
  <si>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</si>
  <si>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</si>
  <si>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</si>
  <si>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</si>
  <si>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</si>
  <si>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</si>
  <si>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</si>
  <si>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</si>
  <si>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</si>
  <si>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</si>
  <si>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</si>
  <si>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</si>
  <si>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</si>
  <si>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</si>
  <si>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</si>
  <si>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</si>
  <si>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</si>
  <si>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</si>
  <si>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</si>
  <si>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</si>
  <si>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</si>
  <si>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</si>
  <si>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</si>
  <si>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</si>
  <si>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</si>
  <si>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</si>
  <si>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</si>
  <si>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</si>
  <si>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</si>
  <si>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</si>
  <si>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</si>
  <si>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</si>
  <si>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</si>
  <si>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</si>
  <si>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</si>
  <si>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</si>
  <si>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</si>
  <si>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</si>
  <si>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</si>
  <si>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</si>
  <si>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</si>
  <si>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</si>
  <si>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</si>
  <si>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</si>
  <si>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</si>
  <si>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</si>
  <si>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</si>
  <si>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</si>
  <si>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</si>
  <si>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</si>
  <si>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</si>
  <si>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</si>
  <si>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</si>
  <si>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</si>
  <si>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</si>
  <si>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</si>
  <si>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</si>
  <si>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</si>
  <si>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</si>
  <si>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</si>
  <si>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</si>
  <si>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</si>
  <si>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</si>
  <si>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</si>
  <si>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</si>
  <si>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</si>
  <si>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</si>
  <si>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</si>
  <si>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</si>
  <si>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</si>
  <si>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</si>
  <si>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</si>
  <si>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</si>
  <si>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</si>
  <si>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</si>
  <si>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</si>
  <si>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</si>
  <si>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</si>
  <si>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</si>
  <si>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</si>
  <si>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</si>
  <si>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</si>
  <si>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</si>
  <si>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</si>
  <si>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</si>
  <si>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</si>
  <si>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</si>
  <si>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</si>
  <si>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</si>
  <si>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</si>
  <si>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</si>
  <si>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</si>
  <si>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</si>
  <si>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</si>
  <si>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</si>
  <si>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</si>
  <si>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</si>
  <si>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</si>
  <si>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</si>
  <si>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</si>
  <si>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</si>
  <si>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</si>
  <si>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</si>
  <si>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</si>
  <si>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</si>
  <si>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</si>
  <si>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</si>
  <si>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</si>
  <si>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</si>
  <si>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</si>
  <si>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</si>
  <si>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</si>
  <si>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</si>
  <si>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</si>
  <si>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</si>
  <si>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</si>
  <si>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</si>
  <si>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</si>
  <si>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</si>
  <si>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</si>
  <si>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</si>
  <si>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</si>
  <si>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</si>
  <si>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</si>
  <si>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</si>
  <si>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</si>
  <si>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</si>
  <si>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</si>
  <si>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</si>
  <si>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</si>
  <si>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</si>
  <si>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</si>
  <si>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</si>
  <si>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</si>
  <si>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</si>
  <si>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</si>
  <si>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</si>
  <si>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</si>
  <si>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</si>
  <si>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</si>
  <si>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</si>
  <si>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</si>
  <si>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</si>
  <si>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</si>
  <si>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</si>
  <si>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</si>
  <si>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</si>
  <si>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</si>
  <si>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</si>
  <si>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</si>
  <si>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</si>
  <si>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</si>
  <si>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</si>
  <si>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</si>
  <si>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</si>
  <si>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</si>
  <si>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</si>
  <si>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</si>
  <si>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</si>
  <si>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</si>
  <si>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</si>
  <si>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</si>
  <si>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</si>
  <si>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</si>
  <si>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</si>
  <si>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</si>
  <si>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</si>
  <si>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</si>
  <si>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</si>
  <si>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</si>
  <si>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</si>
  <si>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</si>
  <si>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</si>
  <si>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</si>
  <si>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</si>
  <si>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</si>
  <si>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</si>
  <si>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</si>
  <si>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</si>
  <si>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</si>
  <si>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</si>
  <si>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</si>
  <si>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</si>
  <si>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</si>
  <si>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</si>
  <si>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</si>
  <si>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</si>
  <si>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</si>
  <si>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</si>
  <si>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</si>
  <si>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</si>
  <si>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</si>
  <si>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</si>
  <si>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</si>
  <si>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</si>
  <si>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</si>
  <si>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</si>
  <si>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</si>
  <si>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</si>
  <si>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</si>
  <si>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</si>
  <si>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</si>
  <si>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</si>
  <si>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</si>
  <si>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</si>
  <si>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</si>
  <si>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</si>
  <si>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</si>
  <si>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</si>
  <si>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</si>
  <si>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</si>
  <si>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</si>
  <si>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</si>
  <si>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</si>
  <si>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</si>
  <si>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</si>
  <si>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</si>
  <si>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</si>
  <si>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</si>
  <si>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</si>
  <si>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</si>
  <si>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</si>
  <si>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</si>
  <si>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</si>
  <si>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</si>
  <si>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</si>
  <si>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</si>
  <si>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</si>
  <si>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</si>
  <si>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</si>
  <si>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</si>
  <si>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</si>
  <si>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</si>
  <si>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</si>
  <si>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</si>
  <si>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</si>
  <si>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</si>
  <si>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</si>
  <si>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</si>
  <si>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</si>
  <si>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</si>
  <si>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</si>
  <si>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</si>
  <si>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</si>
  <si>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</si>
  <si>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</si>
  <si>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</si>
  <si>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</si>
  <si>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</si>
  <si>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</si>
  <si>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</si>
  <si>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</si>
  <si>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</si>
  <si>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</si>
  <si>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</si>
  <si>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</si>
  <si>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</si>
  <si>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</si>
  <si>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</si>
  <si>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</si>
  <si>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</si>
  <si>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</si>
  <si>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</si>
  <si>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</si>
  <si>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</si>
  <si>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</si>
  <si>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</si>
  <si>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</si>
  <si>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</si>
  <si>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</si>
  <si>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</si>
  <si>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</si>
  <si>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</si>
  <si>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</si>
  <si>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</si>
  <si>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</si>
  <si>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</si>
  <si>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</si>
  <si>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</si>
  <si>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</si>
  <si>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</si>
  <si>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</si>
  <si>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</si>
  <si>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</si>
  <si>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</si>
  <si>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</si>
  <si>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</si>
  <si>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</si>
  <si>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</si>
  <si>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</si>
  <si>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</si>
  <si>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</si>
  <si>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</si>
  <si>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</si>
  <si>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</si>
  <si>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</si>
  <si>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</si>
  <si>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</si>
  <si>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</si>
  <si>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</si>
  <si>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</si>
  <si>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</si>
  <si>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</si>
  <si>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</si>
  <si>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</si>
  <si>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</si>
  <si>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</si>
  <si>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</si>
  <si>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</si>
  <si>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</si>
  <si>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</si>
  <si>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</si>
  <si>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</si>
  <si>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</si>
  <si>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</si>
  <si>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</si>
  <si>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</si>
  <si>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</si>
  <si>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</si>
  <si>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</si>
  <si>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</si>
  <si>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</si>
  <si>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</si>
  <si>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</si>
  <si>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</si>
  <si>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</si>
  <si>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</si>
  <si>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</si>
  <si>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</si>
  <si>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</si>
  <si>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</si>
  <si>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</si>
  <si>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</si>
  <si>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</si>
  <si>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</si>
  <si>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</si>
  <si>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</si>
  <si>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</si>
  <si>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</si>
  <si>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</si>
  <si>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</si>
  <si>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</si>
  <si>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</si>
  <si>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</si>
  <si>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</si>
  <si>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</si>
  <si>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</si>
  <si>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</si>
  <si>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</si>
  <si>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</si>
  <si>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</si>
  <si>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</si>
  <si>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</si>
  <si>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</si>
  <si>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</si>
  <si>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</si>
  <si>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</si>
  <si>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</si>
  <si>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</si>
  <si>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</si>
  <si>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</si>
  <si>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</si>
  <si>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</si>
  <si>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</si>
  <si>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</si>
  <si>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</si>
  <si>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</si>
  <si>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</si>
  <si>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</si>
  <si>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</si>
  <si>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</si>
  <si>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</si>
  <si>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</si>
  <si>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</si>
  <si>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</si>
  <si>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</si>
  <si>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</si>
  <si>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</si>
  <si>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</si>
  <si>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</si>
  <si>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</si>
  <si>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</si>
  <si>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</si>
  <si>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</si>
  <si>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</si>
  <si>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</si>
  <si>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</si>
  <si>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</si>
  <si>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</si>
  <si>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</si>
  <si>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</si>
  <si>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</si>
  <si>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</si>
  <si>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</si>
  <si>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</si>
  <si>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</si>
  <si>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</si>
  <si>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</si>
  <si>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</si>
  <si>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</si>
  <si>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</si>
  <si>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</si>
  <si>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</si>
  <si>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</si>
  <si>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</si>
  <si>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</si>
  <si>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</si>
  <si>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</si>
  <si>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</si>
  <si>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</si>
  <si>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</si>
  <si>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</si>
  <si>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</si>
  <si>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</si>
  <si>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</si>
  <si>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</si>
  <si>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</si>
  <si>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</si>
  <si>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</si>
  <si>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</si>
  <si>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</si>
  <si>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</si>
  <si>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</si>
  <si>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</si>
  <si>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</si>
  <si>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</si>
  <si>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</si>
  <si>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</si>
  <si>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</si>
  <si>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</si>
  <si>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</si>
  <si>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</si>
  <si>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</si>
  <si>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</si>
  <si>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</si>
  <si>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</si>
  <si>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</si>
  <si>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</si>
  <si>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</si>
  <si>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</si>
  <si>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</si>
  <si>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</si>
  <si>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</si>
  <si>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</si>
  <si>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</si>
  <si>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</si>
  <si>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</si>
  <si>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</si>
  <si>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</si>
  <si>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</si>
  <si>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</si>
  <si>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</si>
  <si>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</si>
  <si>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</si>
  <si>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</si>
  <si>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</si>
  <si>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</si>
  <si>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</si>
  <si>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</si>
  <si>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</si>
  <si>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</si>
  <si>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</si>
  <si>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</si>
  <si>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</si>
  <si>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</si>
  <si>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</si>
  <si>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</si>
  <si>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</si>
  <si>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</si>
  <si>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</si>
  <si>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</si>
  <si>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</si>
  <si>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</si>
  <si>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</si>
  <si>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</si>
  <si>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</si>
  <si>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</si>
  <si>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</si>
  <si>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</si>
  <si>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</si>
  <si>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</si>
  <si>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</si>
  <si>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</si>
  <si>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</si>
  <si>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</si>
  <si>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</si>
  <si>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</si>
  <si>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</si>
  <si>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</si>
  <si>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</si>
  <si>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</si>
  <si>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</si>
  <si>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</si>
  <si>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</si>
  <si>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</si>
  <si>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</si>
  <si>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</si>
  <si>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</si>
  <si>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</si>
  <si>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</si>
  <si>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</si>
  <si>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</si>
  <si>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</si>
  <si>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</si>
  <si>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</si>
  <si>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</si>
  <si>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</si>
  <si>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</si>
  <si>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</si>
  <si>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</si>
  <si>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</si>
  <si>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</si>
  <si>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</si>
  <si>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</si>
  <si>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</si>
  <si>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</si>
  <si>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</si>
  <si>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</si>
  <si>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</si>
  <si>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</si>
  <si>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</si>
  <si>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</si>
  <si>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</si>
  <si>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</si>
  <si>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</si>
  <si>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</si>
  <si>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</si>
  <si>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</si>
  <si>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</si>
  <si>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</si>
  <si>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</si>
  <si>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</si>
  <si>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</si>
  <si>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</si>
  <si>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</si>
  <si>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</si>
  <si>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</si>
  <si>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</si>
  <si>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</si>
  <si>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</si>
  <si>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</si>
  <si>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</si>
  <si>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</si>
  <si>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</si>
  <si>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</si>
  <si>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</si>
  <si>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</si>
  <si>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</si>
  <si>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</si>
  <si>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</si>
  <si>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</si>
  <si>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</si>
  <si>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</si>
  <si>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</si>
  <si>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</si>
  <si>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</si>
  <si>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</si>
  <si>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</si>
  <si>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</si>
  <si>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</si>
  <si>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</si>
  <si>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</si>
  <si>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</si>
  <si>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</si>
  <si>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</si>
  <si>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</si>
  <si>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</si>
  <si>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</si>
  <si>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</si>
  <si>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</si>
  <si>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</si>
  <si>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</si>
  <si>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</si>
  <si>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</si>
  <si>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</si>
  <si>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</si>
  <si>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</si>
  <si>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</si>
  <si>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</si>
  <si>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</si>
  <si>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</si>
  <si>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</si>
  <si>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</si>
  <si>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</si>
  <si>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</si>
  <si>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</si>
  <si>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</si>
  <si>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</si>
  <si>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</si>
  <si>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</si>
  <si>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</si>
  <si>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</si>
  <si>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</si>
  <si>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</si>
  <si>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</si>
  <si>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</si>
  <si>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</si>
  <si>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</si>
  <si>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</si>
  <si>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</si>
  <si>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</si>
  <si>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</si>
  <si>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</si>
  <si>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</si>
  <si>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</si>
  <si>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</si>
  <si>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</si>
  <si>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</si>
  <si>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</si>
  <si>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</si>
  <si>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</si>
  <si>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</si>
  <si>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</si>
  <si>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</si>
  <si>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</si>
  <si>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</si>
  <si>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</si>
  <si>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</si>
  <si>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</si>
  <si>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</si>
  <si>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</si>
  <si>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</si>
  <si>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</si>
  <si>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</si>
  <si>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</si>
  <si>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</si>
  <si>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</si>
  <si>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</si>
  <si>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</si>
  <si>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</si>
  <si>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</si>
  <si>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</si>
  <si>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</si>
  <si>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</si>
  <si>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</si>
  <si>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</si>
  <si>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</si>
  <si>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</si>
  <si>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</si>
  <si>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</si>
  <si>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</si>
  <si>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</si>
  <si>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</si>
  <si>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</si>
  <si>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</si>
  <si>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</si>
  <si>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</si>
  <si>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</si>
  <si>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</si>
  <si>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</si>
  <si>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</si>
  <si>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</si>
  <si>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</si>
  <si>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</si>
  <si>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</si>
  <si>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</si>
  <si>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</si>
  <si>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</si>
  <si>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</si>
  <si>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</si>
  <si>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</si>
  <si>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</si>
  <si>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</si>
  <si>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</si>
  <si>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</si>
  <si>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</si>
  <si>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</si>
  <si>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</si>
  <si>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</si>
  <si>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</si>
  <si>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</si>
  <si>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</si>
  <si>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</si>
  <si>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</si>
  <si>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</si>
  <si>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</si>
  <si>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</si>
  <si>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</si>
  <si>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</si>
  <si>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</si>
  <si>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</si>
  <si>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</si>
  <si>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</si>
  <si>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</si>
  <si>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</si>
  <si>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</si>
  <si>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</si>
  <si>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</si>
  <si>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</si>
  <si>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</si>
  <si>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</si>
  <si>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</si>
  <si>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</si>
  <si>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</si>
  <si>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</si>
  <si>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</si>
  <si>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</si>
  <si>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</si>
  <si>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</si>
  <si>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</si>
  <si>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</si>
  <si>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</si>
  <si>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</si>
  <si>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</si>
  <si>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</si>
  <si>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</si>
  <si>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</si>
  <si>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</si>
  <si>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</si>
  <si>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</si>
  <si>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</si>
  <si>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</si>
  <si>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</si>
  <si>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</si>
  <si>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</si>
  <si>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</si>
  <si>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</si>
  <si>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</si>
  <si>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</si>
  <si>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</si>
  <si>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</si>
  <si>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</si>
  <si>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</si>
  <si>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</si>
  <si>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</si>
  <si>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</si>
  <si>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</si>
  <si>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</si>
  <si>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</si>
  <si>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</si>
  <si>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</si>
  <si>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</si>
  <si>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</si>
  <si>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</si>
  <si>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</si>
  <si>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</si>
  <si>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</si>
  <si>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</si>
  <si>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</si>
  <si>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</si>
  <si>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</si>
  <si>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</si>
  <si>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</si>
  <si>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</si>
  <si>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</si>
  <si>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</si>
  <si>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</si>
  <si>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</si>
  <si>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</si>
  <si>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</si>
  <si>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</si>
  <si>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</si>
  <si>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</si>
  <si>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</si>
  <si>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</si>
  <si>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</si>
  <si>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</si>
  <si>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</si>
  <si>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</si>
  <si>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</si>
  <si>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</si>
  <si>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</si>
  <si>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</si>
  <si>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</si>
  <si>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</si>
  <si>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</si>
  <si>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</si>
  <si>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</si>
  <si>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</si>
  <si>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</si>
  <si>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</si>
  <si>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</si>
  <si>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</si>
  <si>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</si>
  <si>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</si>
  <si>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</si>
  <si>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</si>
  <si>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</si>
  <si>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</si>
  <si>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</si>
  <si>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</si>
  <si>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</si>
  <si>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</si>
  <si>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</si>
  <si>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</si>
  <si>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</si>
  <si>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</si>
  <si>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</si>
  <si>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</si>
  <si>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</si>
  <si>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</si>
  <si>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</si>
  <si>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</si>
  <si>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</si>
  <si>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</si>
  <si>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</si>
  <si>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</si>
  <si>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</si>
  <si>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</si>
  <si>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</si>
  <si>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</si>
  <si>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</si>
  <si>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</si>
  <si>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</si>
  <si>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</si>
  <si>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</si>
  <si>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</si>
  <si>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</si>
  <si>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</si>
  <si>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</si>
  <si>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</si>
  <si>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</si>
  <si>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</si>
  <si>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</si>
  <si>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</si>
  <si>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</si>
  <si>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</si>
  <si>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</si>
  <si>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</si>
  <si>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</si>
  <si>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</si>
  <si>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</si>
  <si>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</si>
  <si>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</si>
  <si>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</si>
  <si>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</si>
  <si>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</si>
  <si>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</si>
  <si>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</si>
  <si>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</si>
  <si>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</si>
  <si>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</si>
  <si>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</si>
  <si>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</si>
  <si>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</si>
  <si>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</si>
  <si>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</si>
  <si>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</si>
  <si>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</si>
  <si>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</si>
  <si>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</si>
  <si>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</si>
  <si>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</si>
  <si>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</si>
  <si>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</si>
  <si>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</si>
  <si>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</si>
  <si>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</si>
  <si>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</si>
  <si>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</si>
  <si>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</si>
  <si>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</si>
  <si>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</si>
  <si>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</si>
  <si>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</si>
  <si>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</si>
  <si>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</si>
  <si>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</si>
  <si>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</si>
  <si>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</si>
  <si>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</si>
  <si>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</si>
  <si>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</si>
  <si>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</si>
  <si>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</si>
  <si>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</si>
  <si>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</si>
  <si>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</si>
  <si>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</si>
  <si>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</si>
  <si>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</si>
  <si>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</si>
  <si>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</si>
  <si>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</si>
  <si>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</si>
  <si>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</si>
  <si>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</si>
  <si>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</si>
  <si>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</si>
  <si>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</si>
  <si>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</si>
  <si>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</si>
  <si>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</si>
  <si>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</si>
  <si>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</si>
  <si>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</si>
  <si>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</si>
  <si>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</si>
  <si>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</si>
  <si>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</si>
  <si>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</si>
  <si>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</si>
  <si>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</si>
  <si>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</si>
  <si>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</si>
  <si>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</si>
  <si>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</si>
  <si>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</si>
  <si>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</si>
  <si>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</si>
  <si>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</si>
  <si>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</si>
  <si>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</si>
  <si>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</si>
  <si>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</si>
  <si>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</si>
  <si>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</si>
  <si>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</si>
  <si>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</si>
  <si>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</si>
  <si>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</si>
  <si>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</si>
  <si>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</si>
  <si>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</si>
  <si>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</si>
  <si>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</si>
  <si>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</si>
  <si>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</si>
  <si>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</si>
  <si>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</si>
  <si>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</si>
  <si>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</si>
  <si>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</si>
  <si>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</si>
  <si>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</si>
  <si>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</si>
  <si>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</si>
  <si>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</si>
  <si>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</si>
  <si>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</si>
  <si>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</si>
  <si>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</si>
  <si>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</si>
  <si>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</si>
  <si>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</si>
  <si>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</si>
  <si>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</si>
  <si>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</si>
  <si>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</si>
  <si>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</si>
  <si>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</si>
  <si>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</si>
  <si>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</si>
  <si>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</si>
  <si>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</si>
  <si>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</si>
  <si>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</si>
  <si>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</si>
  <si>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</si>
  <si>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</si>
  <si>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</si>
  <si>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</si>
  <si>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</si>
  <si>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</si>
  <si>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</si>
  <si>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</si>
  <si>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</si>
  <si>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</si>
  <si>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</si>
  <si>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</si>
  <si>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</si>
  <si>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</si>
  <si>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</si>
  <si>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</si>
  <si>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</si>
  <si>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</si>
  <si>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</si>
  <si>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</si>
  <si>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</si>
  <si>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</si>
  <si>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</si>
  <si>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</si>
  <si>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</si>
  <si>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</si>
  <si>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</si>
  <si>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</si>
  <si>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</si>
  <si>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</si>
  <si>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</si>
  <si>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</si>
  <si>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</si>
  <si>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</si>
  <si>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</si>
  <si>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</si>
  <si>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</si>
  <si>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</si>
  <si>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</si>
  <si>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</si>
  <si>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</si>
  <si>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</si>
  <si>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</si>
  <si>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</si>
  <si>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</si>
  <si>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</si>
  <si>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</si>
  <si>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</si>
  <si>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</si>
  <si>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</si>
  <si>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</si>
  <si>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</si>
  <si>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</si>
  <si>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</si>
  <si>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</si>
  <si>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</si>
  <si>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</si>
  <si>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</si>
  <si>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</si>
  <si>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</si>
  <si>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</si>
  <si>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</si>
  <si>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</si>
  <si>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</si>
  <si>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</si>
  <si>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</si>
  <si>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</si>
  <si>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</si>
  <si>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</si>
  <si>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</si>
  <si>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</si>
  <si>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</si>
  <si>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</si>
  <si>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</si>
  <si>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</si>
  <si>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</si>
  <si>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</si>
  <si>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</si>
  <si>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</si>
  <si>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</si>
  <si>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</si>
  <si>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</si>
  <si>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</si>
  <si>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</si>
  <si>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</si>
  <si>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</si>
  <si>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</si>
  <si>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</si>
  <si>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</si>
  <si>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</si>
  <si>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</si>
  <si>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</si>
  <si>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</si>
  <si>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</si>
  <si>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</si>
  <si>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</si>
  <si>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</si>
  <si>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</si>
  <si>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</si>
  <si>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</si>
  <si>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</si>
  <si>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</si>
  <si>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</si>
  <si>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</si>
  <si>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</si>
  <si>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</si>
  <si>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</si>
  <si>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</si>
  <si>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</si>
  <si>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</si>
  <si>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</si>
  <si>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</si>
  <si>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</si>
  <si>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</si>
  <si>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</si>
  <si>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</si>
  <si>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</si>
  <si>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</si>
  <si>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</si>
  <si>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</si>
  <si>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</si>
  <si>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</si>
  <si>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</si>
  <si>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</si>
  <si>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</si>
  <si>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</si>
  <si>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</si>
  <si>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</si>
  <si>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</si>
  <si>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</si>
  <si>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</si>
  <si>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</si>
  <si>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</si>
  <si>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</si>
  <si>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</si>
  <si>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</si>
  <si>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</si>
  <si>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</si>
  <si>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</si>
  <si>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</si>
  <si>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</si>
  <si>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</si>
  <si>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</si>
  <si>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</si>
  <si>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</si>
  <si>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</si>
  <si>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</si>
  <si>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</si>
  <si>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</si>
  <si>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</si>
  <si>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</si>
  <si>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</si>
  <si>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</si>
  <si>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</si>
  <si>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</si>
  <si>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</si>
  <si>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</si>
  <si>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</si>
  <si>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</si>
  <si>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</si>
  <si>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</si>
  <si>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</si>
  <si>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</si>
  <si>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</si>
  <si>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</si>
  <si>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</si>
  <si>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</si>
  <si>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</si>
  <si>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</si>
  <si>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</si>
  <si>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</si>
  <si>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</si>
  <si>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</si>
  <si>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</si>
  <si>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</si>
  <si>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</si>
  <si>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</si>
  <si>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</si>
  <si>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</si>
  <si>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</si>
  <si>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</si>
  <si>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</si>
  <si>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</si>
  <si>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</si>
  <si>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</si>
  <si>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</si>
  <si>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</si>
  <si>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</si>
  <si>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</si>
  <si>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</si>
  <si>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</si>
  <si>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</si>
  <si>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</si>
  <si>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</si>
  <si>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</si>
  <si>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</si>
  <si>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</si>
  <si>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</si>
  <si>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</si>
  <si>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</si>
  <si>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</si>
  <si>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</si>
  <si>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</si>
  <si>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</si>
  <si>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</si>
  <si>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</si>
  <si>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</si>
  <si>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</si>
  <si>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</si>
  <si>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</si>
  <si>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</si>
  <si>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</si>
  <si>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</si>
  <si>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</si>
  <si>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</si>
  <si>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</si>
  <si>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</si>
  <si>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</si>
  <si>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</si>
  <si>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</si>
  <si>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</si>
  <si>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</si>
  <si>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</si>
  <si>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</si>
  <si>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</si>
  <si>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</si>
  <si>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</si>
  <si>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</si>
  <si>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</si>
  <si>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</si>
  <si>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</si>
  <si>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</si>
  <si>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</si>
  <si>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</si>
  <si>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</si>
  <si>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</si>
  <si>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</si>
  <si>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</si>
  <si>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</si>
  <si>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</si>
  <si>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</si>
  <si>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</si>
  <si>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</si>
  <si>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</si>
  <si>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</si>
  <si>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</si>
  <si>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</si>
  <si>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</si>
  <si>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</si>
  <si>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</si>
  <si>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</si>
  <si>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</si>
  <si>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</si>
  <si>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</si>
  <si>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</si>
  <si>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</si>
  <si>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</si>
  <si>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</si>
  <si>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</si>
  <si>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</si>
  <si>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</si>
  <si>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</si>
  <si>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</si>
  <si>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</si>
  <si>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</si>
  <si>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</si>
  <si>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</si>
  <si>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</si>
  <si>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</si>
  <si>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</si>
  <si>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</si>
  <si>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</si>
  <si>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</si>
  <si>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</si>
  <si>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</si>
  <si>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</si>
  <si>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</si>
  <si>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</si>
  <si>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</si>
  <si>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</si>
  <si>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</si>
  <si>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</si>
  <si>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</si>
  <si>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</si>
  <si>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</si>
  <si>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</si>
  <si>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</si>
  <si>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</si>
  <si>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</si>
  <si>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</si>
  <si>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</si>
  <si>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</si>
  <si>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</si>
  <si>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</si>
  <si>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</si>
  <si>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</si>
  <si>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</si>
  <si>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</si>
  <si>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</si>
  <si>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</si>
  <si>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</si>
  <si>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</si>
  <si>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</si>
  <si>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</si>
  <si>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</si>
  <si>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</si>
  <si>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</si>
  <si>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</si>
  <si>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</si>
  <si>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</si>
  <si>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</si>
  <si>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</si>
  <si>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</si>
  <si>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</si>
  <si>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</si>
  <si>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</si>
  <si>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</si>
  <si>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</si>
  <si>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</si>
  <si>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</si>
  <si>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</si>
  <si>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</si>
  <si>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</si>
  <si>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</si>
  <si>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</si>
  <si>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</si>
  <si>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</si>
  <si>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</si>
  <si>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</si>
  <si>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</si>
  <si>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</si>
  <si>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</si>
  <si>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</si>
  <si>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</si>
  <si>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</si>
  <si>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</si>
  <si>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</si>
  <si>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</si>
  <si>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</si>
  <si>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</si>
  <si>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</si>
  <si>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</si>
  <si>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</si>
  <si>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</si>
  <si>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</si>
  <si>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</si>
  <si>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</si>
  <si>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</si>
  <si>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</si>
  <si>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</si>
  <si>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</si>
  <si>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</si>
  <si>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</si>
  <si>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</si>
  <si>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</si>
  <si>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</si>
  <si>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</si>
  <si>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</si>
  <si>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</si>
  <si>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</si>
  <si>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</si>
  <si>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</si>
  <si>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</si>
  <si>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</si>
  <si>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</si>
  <si>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</si>
  <si>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</si>
  <si>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</si>
  <si>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</si>
  <si>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</si>
  <si>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</si>
  <si>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</si>
  <si>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</si>
  <si>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</si>
  <si>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</si>
  <si>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</si>
  <si>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</si>
  <si>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</si>
  <si>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</si>
  <si>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</si>
  <si>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</si>
  <si>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</si>
  <si>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</si>
  <si>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</si>
  <si>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</si>
  <si>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</si>
  <si>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</si>
  <si>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</si>
  <si>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</si>
  <si>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</si>
  <si>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</si>
  <si>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</si>
  <si>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</si>
  <si>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</si>
  <si>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</si>
  <si>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</si>
  <si>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</si>
  <si>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</si>
  <si>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</si>
  <si>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</si>
  <si>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</si>
  <si>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</si>
  <si>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</si>
  <si>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</si>
  <si>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</si>
  <si>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</si>
  <si>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</si>
  <si>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</si>
  <si>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</si>
  <si>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</si>
  <si>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</si>
  <si>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</si>
  <si>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</si>
  <si>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</si>
  <si>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</si>
  <si>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</si>
  <si>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</si>
  <si>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</si>
  <si>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</si>
  <si>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</si>
  <si>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</si>
  <si>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</si>
  <si>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</si>
  <si>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</si>
  <si>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</si>
  <si>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</si>
  <si>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</si>
  <si>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</si>
  <si>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</si>
  <si>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</si>
  <si>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</si>
  <si>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</si>
  <si>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</si>
  <si>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</si>
  <si>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</si>
  <si>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</si>
  <si>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</si>
  <si>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</si>
  <si>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</si>
  <si>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</si>
  <si>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</si>
  <si>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</si>
  <si>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</si>
  <si>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</si>
  <si>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</si>
  <si>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</si>
  <si>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</si>
  <si>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</si>
  <si>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</si>
  <si>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</si>
  <si>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</si>
  <si>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</si>
  <si>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</si>
  <si>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</si>
  <si>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</si>
  <si>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</si>
  <si>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</si>
  <si>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</si>
  <si>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</si>
  <si>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</si>
  <si>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</si>
  <si>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</si>
  <si>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</si>
  <si>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</si>
  <si>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</si>
  <si>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</si>
  <si>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</si>
  <si>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</si>
  <si>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</si>
  <si>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</si>
  <si>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</si>
  <si>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</si>
  <si>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</si>
  <si>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</si>
  <si>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</si>
  <si>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</si>
  <si>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</si>
  <si>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</si>
  <si>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</si>
  <si>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</si>
  <si>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</si>
  <si>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</si>
  <si>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</si>
  <si>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</si>
  <si>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</si>
  <si>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</si>
  <si>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</si>
  <si>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</si>
  <si>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</si>
  <si>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</si>
  <si>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</si>
  <si>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</si>
  <si>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</si>
  <si>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</si>
  <si>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</si>
  <si>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</si>
  <si>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</si>
  <si>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</si>
  <si>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</si>
  <si>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</si>
  <si>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</si>
  <si>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</si>
  <si>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</si>
  <si>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</si>
  <si>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</si>
  <si>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</si>
  <si>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</si>
  <si>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</si>
  <si>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</si>
  <si>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</si>
  <si>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</si>
  <si>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</si>
  <si>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</si>
  <si>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</si>
  <si>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</si>
  <si>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</si>
  <si>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</si>
  <si>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</si>
  <si>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</si>
  <si>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</si>
  <si>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</si>
  <si>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</si>
  <si>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</si>
  <si>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</si>
  <si>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</si>
  <si>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</si>
  <si>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</si>
  <si>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</si>
  <si>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</si>
  <si>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</si>
  <si>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</si>
  <si>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</si>
  <si>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</si>
  <si>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</si>
  <si>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</si>
  <si>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</si>
  <si>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</si>
  <si>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</si>
  <si>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</si>
  <si>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</si>
  <si>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</si>
  <si>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</si>
  <si>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</si>
  <si>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</si>
  <si>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</si>
  <si>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</si>
  <si>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</si>
  <si>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</si>
  <si>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</si>
  <si>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</si>
  <si>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</si>
  <si>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</si>
  <si>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</si>
  <si>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</si>
  <si>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</si>
  <si>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</si>
  <si>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</si>
  <si>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</si>
  <si>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</si>
  <si>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</si>
  <si>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</si>
  <si>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</si>
  <si>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</si>
  <si>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</si>
  <si>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</si>
  <si>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</si>
  <si>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</si>
  <si>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</si>
  <si>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</si>
  <si>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</si>
  <si>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</si>
  <si>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</si>
  <si>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</si>
  <si>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</si>
  <si>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</si>
  <si>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</si>
  <si>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</si>
  <si>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</si>
  <si>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</si>
  <si>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</si>
  <si>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</si>
  <si>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</si>
  <si>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</si>
  <si>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</si>
  <si>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</si>
  <si>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</si>
  <si>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</si>
  <si>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</si>
  <si>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</si>
  <si>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</si>
  <si>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</si>
  <si>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</si>
  <si>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</si>
  <si>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</si>
  <si>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</si>
  <si>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</si>
  <si>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</si>
  <si>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</si>
  <si>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</si>
  <si>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</si>
  <si>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</si>
  <si>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</si>
  <si>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</si>
  <si>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</si>
  <si>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</si>
  <si>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</si>
  <si>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</si>
  <si>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</si>
  <si>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</si>
  <si>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</si>
  <si>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</si>
  <si>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</si>
  <si>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</si>
  <si>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</si>
  <si>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</si>
  <si>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</si>
  <si>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</si>
  <si>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</si>
  <si>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</si>
  <si>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</si>
  <si>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</si>
  <si>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</si>
  <si>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</si>
  <si>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</si>
  <si>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</si>
  <si>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</si>
  <si>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</si>
  <si>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</si>
  <si>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</si>
  <si>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</si>
  <si>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</si>
  <si>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</si>
  <si>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</si>
  <si>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</si>
  <si>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</si>
  <si>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</si>
  <si>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</si>
  <si>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</si>
  <si>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</si>
  <si>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</si>
  <si>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</si>
  <si>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</si>
  <si>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</si>
  <si>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</si>
  <si>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</si>
  <si>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</si>
  <si>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</si>
  <si>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</si>
  <si>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</si>
  <si>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</si>
  <si>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</si>
  <si>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</si>
  <si>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</si>
  <si>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</si>
  <si>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</si>
  <si>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</si>
  <si>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</si>
  <si>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</si>
  <si>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</si>
  <si>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</si>
  <si>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</si>
  <si>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</si>
  <si>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</si>
  <si>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</si>
  <si>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</si>
  <si>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</si>
  <si>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</si>
  <si>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</si>
  <si>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</si>
  <si>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</si>
  <si>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</si>
  <si>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</si>
  <si>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</si>
  <si>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</si>
  <si>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</si>
  <si>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</si>
  <si>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</si>
  <si>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</si>
  <si>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</si>
  <si>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</si>
  <si>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</si>
  <si>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</si>
  <si>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</si>
  <si>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</si>
  <si>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</si>
  <si>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</si>
  <si>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</si>
  <si>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</si>
  <si>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</si>
  <si>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</si>
  <si>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</si>
  <si>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</si>
  <si>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</si>
  <si>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</si>
  <si>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</si>
  <si>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</si>
  <si>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</si>
  <si>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</si>
  <si>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</si>
  <si>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</si>
  <si>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</si>
  <si>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</si>
  <si>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</si>
  <si>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</si>
  <si>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</si>
  <si>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</si>
  <si>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</si>
  <si>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</si>
  <si>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</si>
  <si>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</si>
  <si>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</si>
  <si>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</si>
  <si>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</si>
  <si>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</si>
  <si>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</si>
  <si>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</si>
  <si>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</si>
  <si>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</si>
  <si>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</si>
  <si>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</si>
  <si>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</si>
  <si>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</si>
  <si>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</si>
  <si>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</si>
  <si>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</si>
  <si>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</si>
  <si>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</si>
  <si>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</si>
  <si>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</si>
  <si>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</si>
  <si>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</si>
  <si>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</si>
  <si>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</si>
  <si>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</si>
  <si>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</si>
  <si>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</si>
  <si>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</si>
  <si>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</si>
  <si>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</si>
  <si>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</si>
  <si>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</si>
  <si>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</si>
  <si>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</si>
  <si>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</si>
  <si>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</si>
  <si>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</si>
  <si>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</si>
  <si>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</si>
  <si>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</si>
  <si>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</si>
  <si>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</si>
  <si>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</si>
  <si>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</si>
  <si>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</si>
  <si>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</si>
  <si>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</si>
  <si>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</si>
  <si>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</si>
  <si>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</si>
  <si>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</si>
  <si>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</si>
  <si>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</si>
  <si>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</si>
  <si>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</si>
  <si>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</si>
  <si>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</si>
  <si>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</si>
  <si>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</si>
  <si>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</si>
  <si>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</si>
  <si>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</si>
  <si>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</si>
  <si>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</si>
  <si>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</si>
  <si>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</si>
  <si>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</si>
  <si>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</si>
  <si>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</si>
  <si>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</si>
  <si>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</si>
  <si>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</si>
  <si>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</si>
  <si>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</si>
  <si>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</si>
  <si>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</si>
  <si>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</si>
  <si>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</si>
  <si>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</si>
  <si>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</si>
  <si>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</si>
  <si>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</si>
  <si>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</si>
  <si>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</si>
  <si>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</si>
  <si>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</si>
  <si>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</si>
  <si>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</si>
  <si>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</si>
  <si>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</si>
  <si>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</si>
  <si>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</si>
  <si>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</si>
  <si>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</si>
  <si>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</si>
  <si>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</si>
  <si>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</si>
  <si>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</si>
  <si>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</si>
  <si>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</si>
  <si>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</si>
  <si>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</si>
  <si>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</si>
  <si>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</si>
  <si>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</si>
  <si>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</si>
  <si>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</si>
  <si>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</si>
  <si>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</si>
  <si>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</si>
  <si>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</si>
  <si>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</si>
  <si>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</si>
  <si>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</si>
  <si>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</si>
  <si>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</si>
  <si>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</si>
  <si>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</si>
  <si>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</si>
  <si>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</si>
  <si>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</si>
  <si>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</si>
  <si>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</si>
  <si>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</si>
  <si>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</si>
  <si>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</si>
  <si>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</si>
  <si>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</si>
  <si>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</si>
  <si>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</si>
  <si>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</si>
  <si>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</si>
  <si>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</si>
  <si>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</si>
  <si>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</si>
  <si>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</si>
  <si>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</si>
  <si>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</si>
  <si>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</si>
  <si>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</si>
  <si>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</si>
  <si>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</si>
  <si>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</si>
  <si>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</si>
  <si>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</si>
  <si>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</si>
  <si>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</si>
  <si>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</si>
  <si>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</si>
  <si>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</si>
  <si>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</si>
  <si>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</si>
  <si>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</si>
  <si>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</si>
  <si>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</si>
  <si>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</si>
  <si>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</si>
  <si>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</si>
  <si>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</si>
  <si>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</si>
  <si>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</si>
  <si>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</si>
  <si>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</si>
  <si>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</si>
  <si>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</si>
  <si>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</si>
  <si>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</si>
  <si>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</si>
  <si>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</si>
  <si>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</si>
  <si>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</si>
  <si>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</si>
  <si>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</si>
  <si>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</si>
  <si>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</si>
  <si>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</si>
  <si>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</si>
  <si>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</si>
  <si>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</si>
  <si>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</si>
  <si>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</si>
  <si>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</si>
  <si>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</si>
  <si>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</si>
  <si>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</si>
  <si>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</si>
  <si>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</si>
  <si>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</si>
  <si>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</si>
  <si>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</si>
  <si>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</si>
  <si>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</si>
  <si>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</si>
  <si>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</si>
  <si>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</si>
  <si>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</si>
  <si>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</si>
  <si>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</si>
  <si>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</si>
  <si>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</si>
  <si>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</si>
  <si>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</si>
  <si>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</si>
  <si>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</si>
  <si>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</si>
  <si>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</si>
  <si>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</si>
  <si>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</si>
  <si>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</si>
  <si>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</si>
  <si>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</si>
  <si>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</si>
  <si>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</si>
  <si>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</si>
  <si>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</si>
  <si>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</si>
  <si>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</si>
  <si>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</si>
  <si>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</si>
  <si>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</si>
  <si>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</si>
  <si>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</si>
  <si>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</si>
  <si>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</si>
  <si>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</si>
  <si>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</si>
  <si>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</si>
  <si>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</si>
  <si>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</si>
  <si>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</si>
  <si>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</si>
  <si>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</si>
  <si>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</si>
  <si>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</si>
  <si>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</si>
  <si>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</si>
  <si>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</si>
  <si>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</si>
  <si>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</si>
  <si>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</si>
  <si>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</si>
  <si>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</si>
  <si>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</si>
  <si>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</si>
  <si>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</si>
  <si>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</si>
  <si>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</si>
  <si>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</si>
  <si>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</si>
  <si>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</si>
  <si>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</si>
  <si>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</si>
  <si>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</si>
  <si>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</si>
  <si>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</si>
  <si>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</si>
  <si>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</si>
  <si>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</si>
  <si>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</si>
  <si>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</si>
  <si>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</si>
  <si>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</si>
  <si>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</si>
  <si>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</si>
  <si>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</si>
  <si>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</si>
  <si>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</si>
  <si>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</si>
  <si>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</si>
  <si>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</si>
  <si>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</si>
  <si>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</si>
  <si>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</si>
  <si>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</si>
  <si>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</si>
  <si>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</si>
  <si>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</si>
  <si>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</si>
  <si>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</si>
  <si>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</si>
  <si>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</si>
  <si>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</si>
  <si>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</si>
  <si>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</si>
  <si>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</si>
  <si>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</si>
  <si>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</si>
  <si>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</si>
  <si>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</si>
  <si>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</si>
  <si>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</si>
  <si>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</si>
  <si>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</si>
  <si>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</si>
  <si>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</si>
  <si>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</si>
  <si>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</si>
  <si>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</si>
  <si>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</si>
  <si>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</si>
  <si>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</si>
  <si>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</si>
  <si>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</si>
  <si>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</si>
  <si>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</si>
  <si>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</si>
  <si>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</si>
  <si>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</si>
  <si>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</si>
  <si>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</si>
  <si>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</si>
  <si>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</si>
  <si>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</si>
  <si>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</si>
  <si>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</si>
  <si>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</si>
  <si>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</si>
  <si>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</si>
  <si>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</si>
  <si>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</si>
  <si>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</si>
  <si>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</si>
  <si>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</si>
  <si>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</si>
  <si>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</si>
  <si>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</si>
  <si>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</si>
  <si>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</si>
  <si>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</si>
  <si>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</si>
  <si>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</si>
  <si>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</si>
  <si>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</si>
  <si>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</si>
  <si>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</si>
  <si>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</si>
  <si>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</si>
  <si>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</si>
  <si>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</si>
  <si>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</si>
  <si>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</si>
  <si>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</si>
  <si>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</si>
  <si>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</si>
  <si>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</si>
  <si>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</si>
  <si>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</si>
  <si>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</si>
  <si>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</si>
  <si>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</si>
  <si>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</si>
  <si>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</si>
  <si>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</si>
  <si>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</si>
  <si>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</si>
  <si>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</si>
  <si>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</si>
  <si>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</si>
  <si>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</si>
  <si>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</si>
  <si>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</si>
  <si>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</si>
  <si>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</si>
  <si>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</si>
  <si>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</si>
  <si>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</si>
  <si>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</si>
  <si>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</si>
  <si>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</si>
  <si>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</si>
  <si>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</si>
  <si>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</si>
  <si>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</si>
  <si>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</si>
  <si>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</si>
  <si>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</si>
  <si>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</si>
  <si>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</si>
  <si>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</si>
  <si>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</si>
  <si>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</si>
  <si>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</si>
  <si>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</si>
  <si>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</si>
  <si>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</si>
  <si>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</si>
  <si>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</si>
  <si>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</si>
  <si>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</si>
  <si>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</si>
  <si>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</si>
  <si>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</si>
  <si>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</si>
  <si>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</si>
  <si>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</si>
  <si>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</si>
  <si>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</si>
  <si>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</si>
  <si>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</si>
  <si>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</si>
  <si>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</si>
  <si>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</si>
  <si>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</si>
  <si>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</si>
  <si>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</si>
  <si>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</si>
  <si>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</si>
  <si>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</si>
  <si>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</si>
  <si>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</si>
  <si>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</si>
  <si>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</si>
  <si>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</si>
  <si>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</si>
  <si>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</si>
  <si>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</si>
  <si>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</si>
  <si>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</si>
  <si>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</si>
  <si>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</si>
  <si>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</si>
  <si>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</si>
  <si>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</si>
  <si>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</si>
  <si>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</si>
  <si>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</si>
  <si>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</si>
  <si>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</si>
  <si>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</si>
  <si>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</si>
  <si>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</si>
  <si>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</si>
  <si>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</si>
  <si>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</si>
  <si>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</si>
  <si>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</si>
  <si>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</si>
  <si>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</si>
  <si>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</si>
  <si>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</si>
  <si>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</si>
  <si>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</si>
  <si>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</si>
  <si>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</si>
  <si>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</si>
  <si>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</si>
  <si>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</si>
  <si>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</si>
  <si>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</si>
  <si>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</si>
  <si>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</si>
  <si>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</si>
  <si>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</si>
  <si>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</si>
  <si>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</si>
  <si>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</si>
  <si>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</si>
  <si>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</si>
  <si>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</si>
  <si>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</si>
  <si>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</si>
  <si>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</si>
  <si>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</si>
  <si>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</si>
  <si>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</si>
  <si>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</si>
  <si>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</si>
  <si>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</si>
  <si>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</si>
  <si>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</si>
  <si>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</si>
  <si>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</si>
  <si>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</si>
  <si>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</si>
  <si>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</si>
  <si>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</si>
  <si>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</si>
  <si>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</si>
  <si>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</si>
  <si>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</si>
  <si>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</si>
  <si>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</si>
  <si>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</si>
  <si>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</si>
  <si>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</si>
  <si>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</si>
  <si>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</si>
  <si>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</si>
  <si>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</si>
  <si>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</si>
  <si>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</si>
  <si>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</si>
  <si>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</si>
  <si>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</si>
  <si>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</si>
  <si>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</si>
  <si>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</si>
  <si>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</si>
  <si>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</si>
  <si>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</si>
  <si>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</si>
  <si>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</si>
  <si>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</si>
  <si>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</si>
  <si>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</si>
  <si>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</si>
  <si>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</si>
  <si>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</si>
  <si>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</si>
  <si>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</si>
  <si>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</si>
  <si>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</si>
  <si>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</si>
  <si>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</si>
  <si>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</si>
  <si>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</si>
  <si>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</si>
  <si>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</si>
  <si>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</si>
  <si>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</si>
  <si>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</si>
  <si>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</si>
  <si>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</si>
  <si>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</si>
  <si>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</si>
  <si>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</si>
  <si>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</si>
  <si>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</si>
  <si>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</si>
  <si>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</si>
  <si>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</si>
  <si>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</si>
  <si>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</si>
  <si>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</si>
  <si>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</si>
  <si>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</si>
  <si>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</si>
  <si>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</si>
  <si>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</si>
  <si>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</si>
  <si>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</si>
  <si>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</si>
  <si>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</si>
  <si>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</si>
  <si>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</si>
  <si>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</si>
  <si>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</si>
  <si>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</si>
  <si>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</si>
  <si>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</si>
  <si>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</si>
  <si>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</si>
  <si>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</si>
  <si>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</si>
  <si>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</si>
  <si>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</si>
  <si>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</si>
  <si>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</si>
  <si>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</si>
  <si>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</si>
  <si>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</si>
  <si>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</si>
  <si>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</si>
  <si>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</si>
  <si>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</si>
  <si>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</si>
  <si>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</si>
  <si>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</si>
  <si>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</si>
  <si>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</si>
  <si>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</si>
  <si>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</si>
  <si>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</si>
  <si>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</si>
  <si>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</si>
  <si>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</si>
  <si>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</si>
  <si>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</si>
  <si>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</si>
  <si>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</si>
  <si>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</si>
  <si>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</si>
  <si>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</si>
  <si>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</si>
  <si>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</si>
  <si>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</si>
  <si>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</si>
  <si>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</si>
  <si>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</si>
  <si>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</si>
  <si>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</si>
  <si>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</si>
  <si>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</si>
  <si>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</si>
  <si>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</si>
  <si>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</si>
  <si>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</si>
  <si>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</si>
  <si>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</si>
  <si>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</si>
  <si>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</si>
  <si>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</si>
  <si>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</si>
  <si>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</si>
  <si>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</si>
  <si>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</si>
  <si>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</si>
  <si>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</si>
  <si>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</si>
  <si>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</si>
  <si>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</si>
  <si>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</si>
  <si>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</si>
  <si>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</si>
  <si>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</si>
  <si>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</si>
  <si>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</si>
  <si>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</si>
  <si>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</si>
  <si>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</si>
  <si>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</si>
  <si>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</si>
  <si>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</si>
  <si>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</si>
  <si>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</si>
  <si>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</si>
  <si>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</si>
  <si>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</si>
  <si>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</si>
  <si>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</si>
  <si>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</si>
  <si>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</si>
  <si>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</si>
  <si>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</si>
  <si>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</si>
  <si>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</si>
  <si>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</si>
  <si>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</si>
  <si>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</si>
  <si>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</si>
  <si>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</si>
  <si>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</si>
  <si>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</si>
  <si>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</si>
  <si>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</si>
  <si>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</si>
  <si>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</si>
  <si>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</si>
  <si>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</si>
  <si>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</si>
  <si>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</si>
  <si>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</si>
  <si>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</si>
  <si>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</si>
  <si>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</si>
  <si>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</si>
  <si>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</si>
  <si>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</si>
  <si>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</si>
  <si>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</si>
  <si>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</si>
  <si>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</si>
  <si>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</si>
  <si>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</si>
  <si>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</si>
  <si>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</si>
  <si>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</si>
  <si>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</si>
  <si>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</si>
  <si>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</si>
  <si>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</si>
  <si>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</si>
  <si>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</si>
  <si>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</si>
  <si>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</si>
  <si>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</si>
  <si>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</si>
  <si>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</si>
  <si>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</si>
  <si>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</si>
  <si>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</si>
  <si>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</si>
  <si>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</si>
  <si>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</si>
  <si>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</si>
  <si>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</si>
  <si>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</si>
  <si>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</si>
  <si>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</si>
  <si>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</si>
  <si>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</si>
  <si>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</si>
  <si>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</si>
  <si>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</si>
  <si>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</si>
  <si>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</si>
  <si>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</si>
  <si>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</si>
  <si>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</si>
  <si>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</si>
  <si>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</si>
  <si>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</si>
  <si>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</si>
  <si>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</si>
  <si>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</si>
  <si>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</si>
  <si>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</si>
  <si>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</si>
  <si>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</si>
  <si>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</si>
  <si>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</si>
  <si>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</si>
  <si>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</si>
  <si>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</si>
  <si>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</si>
  <si>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</si>
  <si>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</si>
  <si>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</si>
  <si>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</si>
  <si>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</si>
  <si>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</si>
  <si>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</si>
  <si>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</si>
  <si>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</si>
  <si>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</si>
  <si>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</si>
  <si>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</si>
  <si>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</si>
  <si>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</si>
  <si>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</si>
  <si>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</si>
  <si>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</si>
  <si>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</si>
  <si>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</si>
  <si>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</si>
  <si>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</si>
  <si>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</si>
  <si>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</si>
  <si>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</si>
  <si>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</si>
  <si>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</si>
  <si>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</si>
  <si>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</si>
  <si>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</si>
  <si>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</si>
  <si>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</si>
  <si>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</si>
  <si>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</si>
  <si>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</si>
  <si>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</si>
  <si>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</si>
  <si>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</si>
  <si>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</si>
  <si>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</si>
  <si>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</si>
  <si>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</si>
  <si>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</si>
  <si>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</si>
  <si>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</si>
  <si>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</si>
  <si>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</si>
  <si>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</si>
  <si>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</si>
  <si>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</si>
  <si>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</si>
  <si>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</si>
  <si>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</si>
  <si>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</si>
  <si>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</si>
  <si>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</si>
  <si>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</si>
  <si>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</si>
  <si>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</si>
  <si>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</si>
  <si>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</si>
  <si>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</si>
  <si>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</si>
  <si>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</si>
  <si>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</si>
  <si>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</si>
  <si>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</si>
  <si>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</si>
  <si>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</si>
  <si>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</si>
  <si>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</si>
  <si>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</si>
  <si>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</si>
  <si>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</si>
  <si>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</si>
  <si>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</si>
  <si>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</si>
  <si>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</si>
  <si>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</si>
  <si>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</si>
  <si>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</si>
  <si>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</si>
  <si>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</si>
  <si>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</si>
  <si>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</si>
  <si>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</si>
  <si>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</si>
  <si>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</si>
  <si>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</si>
  <si>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</si>
  <si>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</si>
  <si>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</si>
  <si>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</si>
  <si>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</si>
  <si>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</si>
  <si>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</si>
  <si>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</si>
  <si>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</si>
  <si>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</si>
  <si>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</si>
  <si>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</si>
  <si>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</si>
  <si>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</si>
  <si>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</si>
  <si>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</si>
  <si>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</si>
  <si>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</si>
  <si>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</si>
  <si>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</si>
  <si>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</si>
  <si>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</si>
  <si>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</si>
  <si>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</si>
  <si>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</si>
  <si>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</si>
  <si>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</si>
  <si>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</si>
  <si>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</si>
  <si>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</si>
  <si>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</si>
  <si>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</si>
  <si>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</si>
  <si>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</si>
  <si>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</si>
  <si>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</si>
  <si>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</si>
  <si>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</si>
  <si>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</si>
  <si>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</si>
  <si>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</si>
  <si>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</si>
  <si>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</si>
  <si>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</si>
  <si>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</si>
  <si>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</si>
  <si>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</si>
  <si>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</si>
  <si>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</si>
  <si>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</si>
  <si>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</si>
  <si>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</si>
  <si>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</si>
  <si>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</si>
  <si>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</si>
  <si>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</si>
  <si>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</si>
  <si>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</si>
  <si>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</si>
  <si>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</si>
  <si>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</si>
  <si>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</si>
  <si>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</si>
  <si>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</si>
  <si>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</si>
  <si>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</si>
  <si>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</si>
  <si>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</si>
  <si>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</si>
  <si>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</si>
  <si>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</si>
  <si>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</si>
  <si>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</si>
  <si>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</si>
  <si>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</si>
  <si>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</si>
  <si>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</si>
  <si>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</si>
  <si>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</si>
  <si>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</si>
  <si>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</si>
  <si>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</si>
  <si>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</si>
  <si>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</si>
  <si>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</si>
  <si>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</si>
  <si>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</si>
  <si>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</si>
  <si>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</si>
  <si>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</si>
  <si>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</si>
  <si>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</si>
  <si>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</si>
  <si>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</si>
  <si>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</si>
  <si>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</si>
  <si>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</si>
  <si>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</si>
  <si>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</si>
  <si>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</si>
  <si>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</si>
  <si>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</si>
  <si>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</si>
  <si>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</si>
  <si>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</si>
  <si>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</si>
  <si>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</si>
  <si>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</si>
  <si>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</si>
  <si>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</si>
  <si>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</si>
  <si>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</si>
  <si>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</si>
  <si>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</si>
  <si>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</si>
  <si>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</si>
  <si>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</si>
  <si>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</si>
  <si>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</si>
  <si>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</si>
  <si>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</si>
  <si>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</si>
  <si>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</si>
  <si>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</si>
  <si>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</si>
  <si>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</si>
  <si>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</si>
  <si>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</si>
  <si>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</si>
  <si>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</si>
  <si>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</si>
  <si>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</si>
  <si>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</si>
  <si>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</si>
  <si>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</si>
  <si>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</si>
  <si>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</si>
  <si>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</si>
  <si>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</si>
  <si>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</si>
  <si>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</si>
  <si>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</si>
  <si>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</si>
  <si>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</si>
  <si>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</si>
  <si>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</si>
  <si>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</si>
  <si>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</si>
  <si>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</si>
  <si>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</si>
  <si>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</si>
  <si>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</si>
  <si>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</si>
  <si>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</si>
  <si>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</si>
  <si>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</si>
  <si>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</si>
  <si>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</si>
  <si>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</si>
  <si>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</si>
  <si>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</si>
  <si>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</si>
  <si>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</si>
  <si>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MEN: MINISTERIO DE EDUCACION NACIONAL</t>
  </si>
  <si>
    <t>INSTITUTO COLOMBIANO DE BIENESTAR FAMILIAR</t>
  </si>
  <si>
    <t>OIM: ORGANIZACIÓN INTERNACIONAL PARA LAS MIGRACIONES</t>
  </si>
  <si>
    <t>Contrato No. 660-2009</t>
  </si>
  <si>
    <t>Contrato de Aporte y Cooperación No 162-14-01-2011</t>
  </si>
  <si>
    <t>Contrato de prestación de servicios PSPJ No. 1907 de 2013 CM-281</t>
  </si>
  <si>
    <t>Convenio NAJ-826 NAJ-754-2014</t>
  </si>
  <si>
    <t>Convenio de asociación y colaboración 1346-2014</t>
  </si>
  <si>
    <t>Convenio de Asociación 480-2015</t>
  </si>
  <si>
    <t>Convenio de asociación N° 1142-2016</t>
  </si>
  <si>
    <t>Contrato de aporte 0943 ICBF</t>
  </si>
  <si>
    <t>Convenio de asociación N° 1297-2016</t>
  </si>
  <si>
    <t>Contrato aporte ICBF N° 1733</t>
  </si>
  <si>
    <t>Contrato aporte ICBF N° 1118 -2017</t>
  </si>
  <si>
    <t>Contrato de Aporte No. 348-2019</t>
  </si>
  <si>
    <t>Apoyar a las secretarias de educación e instituciones educativas en la implementación y sostenibilidad del modelo circulos de aprendizaje.</t>
  </si>
  <si>
    <t>Fortalecer la Gestion Interinstitucional para la implementación de la Ruta el "Buen Trato Una Ruta Hacia La Paz".</t>
  </si>
  <si>
    <t>Promover la cultura de la proteccion en los departamentos de Cauca, Atlántico, Antioquia, Rosaralda, Magadalena, Bolívar y Boyacá a través del fortalecimiento de capacidades institucionales y de liderazgos protectores en tres alojamientos temporales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</si>
  <si>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</si>
  <si>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</si>
  <si>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</si>
  <si>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</si>
  <si>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</si>
  <si>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</si>
  <si>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</si>
  <si>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</si>
  <si>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acompañamiento psicosocial, familiar y comunitario de la direccion de familias y comunidades para y implementar la modalidad mi familia cuyo objetivo es" Fortalecer a las familias para promover la proteccion integral de los niños, niñas y adolescentes y contribuir a la prevencion de violencia , neglicencia o abusos en su contra; a atraves del modelo de atencion urbana.</t>
  </si>
  <si>
    <t>2021-15-10000411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</si>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</sst>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6"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11"/>
      <color theme="1"/>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3">
    <xf numFmtId="0" fontId="0" fillId="0" borderId="0"/>
    <xf numFmtId="0" fontId="34" fillId="0" borderId="0" applyNumberFormat="0" applyFill="0" applyBorder="0" applyAlignment="0" applyProtection="0">
      <alignment vertical="top"/>
      <protection locked="0"/>
    </xf>
    <xf numFmtId="0" fontId="35" fillId="0" borderId="62"/>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3">
    <cellStyle name="Hipervínculo" xfId="1" builtinId="8"/>
    <cellStyle name="Normal" xfId="0" builtinId="0"/>
    <cellStyle name="Normal 2" xfId="2" xr:uid="{00000000-0005-0000-0000-00000200000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2708</v>
      </c>
      <c r="D15" s="29"/>
      <c r="E15" s="29"/>
      <c r="F15" s="1"/>
      <c r="G15" s="27" t="s">
        <v>9</v>
      </c>
      <c r="H15" s="30" t="s">
        <v>120</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120</v>
      </c>
      <c r="J20" s="41" t="s">
        <v>591</v>
      </c>
      <c r="K20" s="42">
        <v>1699198331</v>
      </c>
      <c r="L20" s="43"/>
      <c r="M20" s="43">
        <v>44196</v>
      </c>
      <c r="N20" s="44">
        <f t="shared" ref="N20:N35" si="0">+(M20-L20)/30</f>
        <v>1473.2</v>
      </c>
      <c r="O20" s="45"/>
      <c r="P20" s="1"/>
      <c r="Q20" s="1"/>
      <c r="R20" s="1"/>
      <c r="S20" s="1"/>
      <c r="T20" s="1"/>
      <c r="U20" s="46"/>
      <c r="V20" s="47">
        <f t="shared" ref="V20:W20" ca="1" si="1">NOW()</f>
        <v>44193.950320370372</v>
      </c>
      <c r="W20" s="47">
        <f t="shared" ca="1" si="1"/>
        <v>44193.950320370372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2709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2681</v>
      </c>
      <c r="C48" s="66" t="s">
        <v>41</v>
      </c>
      <c r="D48" s="67" t="s">
        <v>2684</v>
      </c>
      <c r="E48" s="68">
        <v>40016</v>
      </c>
      <c r="F48" s="68">
        <v>40542</v>
      </c>
      <c r="G48" s="69">
        <f t="shared" ref="G48:G55" si="2">IF(AND(E48&lt;&gt;"",F48&lt;&gt;""),((F48-E48)/30),"")</f>
        <v>17.533333333333335</v>
      </c>
      <c r="H48" s="65" t="s">
        <v>2696</v>
      </c>
      <c r="I48" s="67" t="s">
        <v>120</v>
      </c>
      <c r="J48" s="67" t="s">
        <v>1214</v>
      </c>
      <c r="K48" s="70">
        <v>4103200000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2682</v>
      </c>
      <c r="C49" s="71" t="s">
        <v>41</v>
      </c>
      <c r="D49" s="67" t="s">
        <v>2685</v>
      </c>
      <c r="E49" s="68">
        <v>40709</v>
      </c>
      <c r="F49" s="68">
        <v>40891</v>
      </c>
      <c r="G49" s="69">
        <f t="shared" si="2"/>
        <v>6.0666666666666664</v>
      </c>
      <c r="H49" s="65" t="s">
        <v>2697</v>
      </c>
      <c r="I49" s="67" t="s">
        <v>120</v>
      </c>
      <c r="J49" s="67" t="s">
        <v>1214</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2683</v>
      </c>
      <c r="C50" s="71" t="s">
        <v>46</v>
      </c>
      <c r="D50" s="67" t="s">
        <v>2686</v>
      </c>
      <c r="E50" s="68">
        <v>41513</v>
      </c>
      <c r="F50" s="68">
        <v>41729</v>
      </c>
      <c r="G50" s="69">
        <f t="shared" si="2"/>
        <v>7.2</v>
      </c>
      <c r="H50" s="74" t="s">
        <v>2698</v>
      </c>
      <c r="I50" s="67" t="s">
        <v>120</v>
      </c>
      <c r="J50" s="67" t="s">
        <v>1214</v>
      </c>
      <c r="K50" s="70">
        <v>813410880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2683</v>
      </c>
      <c r="C51" s="71" t="s">
        <v>41</v>
      </c>
      <c r="D51" s="67" t="s">
        <v>2687</v>
      </c>
      <c r="E51" s="68">
        <v>41928</v>
      </c>
      <c r="F51" s="68">
        <v>42003</v>
      </c>
      <c r="G51" s="69">
        <f t="shared" si="2"/>
        <v>2.5</v>
      </c>
      <c r="H51" s="65" t="s">
        <v>2699</v>
      </c>
      <c r="I51" s="67" t="s">
        <v>120</v>
      </c>
      <c r="J51" s="67" t="s">
        <v>1214</v>
      </c>
      <c r="K51" s="70">
        <v>2015495641</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2682</v>
      </c>
      <c r="C52" s="71" t="s">
        <v>41</v>
      </c>
      <c r="D52" s="67" t="s">
        <v>2688</v>
      </c>
      <c r="E52" s="68">
        <v>42003</v>
      </c>
      <c r="F52" s="68">
        <v>42369</v>
      </c>
      <c r="G52" s="69">
        <f t="shared" si="2"/>
        <v>12.2</v>
      </c>
      <c r="H52" s="74" t="s">
        <v>2700</v>
      </c>
      <c r="I52" s="67" t="s">
        <v>120</v>
      </c>
      <c r="J52" s="67" t="s">
        <v>1214</v>
      </c>
      <c r="K52" s="70">
        <v>6399331326</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2682</v>
      </c>
      <c r="C53" s="71" t="s">
        <v>41</v>
      </c>
      <c r="D53" s="67" t="s">
        <v>2689</v>
      </c>
      <c r="E53" s="68">
        <v>42298</v>
      </c>
      <c r="F53" s="68">
        <v>42369</v>
      </c>
      <c r="G53" s="69">
        <f t="shared" si="2"/>
        <v>2.3666666666666667</v>
      </c>
      <c r="H53" s="74" t="s">
        <v>2701</v>
      </c>
      <c r="I53" s="67" t="s">
        <v>120</v>
      </c>
      <c r="J53" s="67" t="s">
        <v>1214</v>
      </c>
      <c r="K53" s="70">
        <v>39700012299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2682</v>
      </c>
      <c r="C54" s="71" t="s">
        <v>41</v>
      </c>
      <c r="D54" s="67" t="s">
        <v>2690</v>
      </c>
      <c r="E54" s="68">
        <v>42508</v>
      </c>
      <c r="F54" s="68">
        <v>42704</v>
      </c>
      <c r="G54" s="69">
        <f t="shared" si="2"/>
        <v>6.5333333333333332</v>
      </c>
      <c r="H54" s="65" t="s">
        <v>2702</v>
      </c>
      <c r="I54" s="67" t="s">
        <v>120</v>
      </c>
      <c r="J54" s="67" t="s">
        <v>1214</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2682</v>
      </c>
      <c r="C55" s="71" t="s">
        <v>46</v>
      </c>
      <c r="D55" s="67" t="s">
        <v>2691</v>
      </c>
      <c r="E55" s="68">
        <v>42415</v>
      </c>
      <c r="F55" s="68">
        <v>42734</v>
      </c>
      <c r="G55" s="69">
        <f t="shared" si="2"/>
        <v>10.633333333333333</v>
      </c>
      <c r="H55" s="65" t="s">
        <v>2703</v>
      </c>
      <c r="I55" s="67" t="s">
        <v>120</v>
      </c>
      <c r="J55" s="67" t="s">
        <v>1214</v>
      </c>
      <c r="K55" s="70">
        <v>34312406119</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2682</v>
      </c>
      <c r="C56" s="71" t="s">
        <v>41</v>
      </c>
      <c r="D56" s="67" t="s">
        <v>2692</v>
      </c>
      <c r="E56" s="68">
        <v>42576</v>
      </c>
      <c r="F56" s="68">
        <v>42768</v>
      </c>
      <c r="G56" s="69">
        <f t="shared" ref="G56:G82" si="3">IF(AND(E56&lt;&gt;"",F56&lt;&gt;""),((F56-E56)/30),"")</f>
        <v>6.4</v>
      </c>
      <c r="H56" s="65" t="s">
        <v>2704</v>
      </c>
      <c r="I56" s="67" t="s">
        <v>120</v>
      </c>
      <c r="J56" s="67" t="s">
        <v>1214</v>
      </c>
      <c r="K56" s="70">
        <v>56276550367</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2682</v>
      </c>
      <c r="C57" s="71" t="s">
        <v>41</v>
      </c>
      <c r="D57" s="67" t="s">
        <v>2693</v>
      </c>
      <c r="E57" s="68">
        <v>43040</v>
      </c>
      <c r="F57" s="68">
        <v>43312</v>
      </c>
      <c r="G57" s="69">
        <f t="shared" si="3"/>
        <v>9.0666666666666664</v>
      </c>
      <c r="H57" s="65" t="s">
        <v>2705</v>
      </c>
      <c r="I57" s="67" t="s">
        <v>120</v>
      </c>
      <c r="J57" s="67" t="s">
        <v>1214</v>
      </c>
      <c r="K57" s="70">
        <v>29088730248</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2682</v>
      </c>
      <c r="C58" s="71" t="s">
        <v>46</v>
      </c>
      <c r="D58" s="67" t="s">
        <v>2694</v>
      </c>
      <c r="E58" s="68">
        <v>42777</v>
      </c>
      <c r="F58" s="68">
        <v>43039</v>
      </c>
      <c r="G58" s="69">
        <f t="shared" si="3"/>
        <v>8.7333333333333325</v>
      </c>
      <c r="H58" s="65" t="s">
        <v>2706</v>
      </c>
      <c r="I58" s="67" t="s">
        <v>120</v>
      </c>
      <c r="J58" s="67" t="s">
        <v>1214</v>
      </c>
      <c r="K58" s="70">
        <v>25546201702</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2682</v>
      </c>
      <c r="C59" s="71" t="s">
        <v>46</v>
      </c>
      <c r="D59" s="67" t="s">
        <v>2695</v>
      </c>
      <c r="E59" s="68">
        <v>43750</v>
      </c>
      <c r="F59" s="68">
        <v>44115</v>
      </c>
      <c r="G59" s="69">
        <f t="shared" si="3"/>
        <v>12.166666666666666</v>
      </c>
      <c r="H59" s="65" t="s">
        <v>2707</v>
      </c>
      <c r="I59" s="67" t="s">
        <v>120</v>
      </c>
      <c r="J59" s="67" t="s">
        <v>1018</v>
      </c>
      <c r="K59" s="70">
        <v>4069486218</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2710</v>
      </c>
      <c r="E114" s="68">
        <v>43880</v>
      </c>
      <c r="F114" s="68">
        <v>44196</v>
      </c>
      <c r="G114" s="69">
        <f t="shared" ref="G114" si="5">IF(AND(E114&lt;&gt;"",F114&lt;&gt;""),((F114-E114)/30),"")</f>
        <v>10.533333333333333</v>
      </c>
      <c r="H114" s="65" t="s">
        <v>2711</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50975949.93</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J69" xr:uid="{00000000-0002-0000-0000-000009000000}">
      <formula1>INDIRECT(MI_Oferente_Singular!DptoSel1)</formula1>
    </dataValidation>
    <dataValidation type="list" allowBlank="1" showErrorMessage="1" sqref="J21" xr:uid="{00000000-0002-0000-0000-00000A000000}">
      <formula1>INDIRECT(DEPeseldt2)</formula1>
    </dataValidation>
    <dataValidation type="list" allowBlank="1" showErrorMessage="1" sqref="J22" xr:uid="{00000000-0002-0000-0000-00000B000000}">
      <formula1>INDIRECT(DEPeseldt3)</formula1>
    </dataValidation>
    <dataValidation type="decimal" allowBlank="1" showErrorMessage="1" sqref="K20" xr:uid="{00000000-0002-0000-0000-00000C000000}">
      <formula1>0</formula1>
      <formula2>99999999999</formula2>
    </dataValidation>
    <dataValidation type="date" allowBlank="1" showErrorMessage="1" sqref="E48:E107" xr:uid="{00000000-0002-0000-0000-00000D000000}">
      <formula1>1</formula1>
      <formula2>54789</formula2>
    </dataValidation>
    <dataValidation type="decimal" allowBlank="1" showErrorMessage="1" sqref="M179 S180:S183" xr:uid="{00000000-0002-0000-0000-00000E000000}">
      <formula1>0.02</formula1>
      <formula2>0.05</formula2>
    </dataValidation>
    <dataValidation type="decimal" allowBlank="1" showErrorMessage="1" sqref="B20" xr:uid="{00000000-0002-0000-0000-00000F000000}">
      <formula1>100000000</formula1>
      <formula2>999999999</formula2>
    </dataValidation>
    <dataValidation type="decimal" allowBlank="1" showErrorMessage="1" sqref="K48:K107" xr:uid="{00000000-0002-0000-0000-000010000000}">
      <formula1>0</formula1>
      <formula2>99999999999999900</formula2>
    </dataValidation>
    <dataValidation type="list" allowBlank="1" showErrorMessage="1" sqref="J20" xr:uid="{00000000-0002-0000-0000-000011000000}">
      <formula1>INDIRECT(DEPeseldt1)</formula1>
    </dataValidation>
    <dataValidation type="decimal" allowBlank="1" showErrorMessage="1" sqref="K21:K35" xr:uid="{00000000-0002-0000-0000-000012000000}">
      <formula1>0</formula1>
      <formula2>9999999999</formula2>
    </dataValidation>
    <dataValidation type="custom" allowBlank="1" showErrorMessage="1" sqref="H193" xr:uid="{00000000-0002-0000-0000-000013000000}">
      <formula1>AND(GTE(LEN(H193),MIN((3),(100))),LTE(LEN(H193),MAX((3),(100))))</formula1>
    </dataValidation>
    <dataValidation type="list" allowBlank="1" showErrorMessage="1" sqref="I20:I35 I48:I107 I114:I160" xr:uid="{00000000-0002-0000-0000-000014000000}">
      <formula1>DEPARTAMENTO</formula1>
    </dataValidation>
    <dataValidation type="decimal" allowBlank="1" showErrorMessage="1" sqref="K114:K160" xr:uid="{00000000-0002-0000-0000-000015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6000000}">
          <x14:formula1>
            <xm:f>Listas!$D$3:$D$5</xm:f>
          </x14:formula1>
          <xm:sqref>N48:N107</xm:sqref>
        </x14:dataValidation>
        <x14:dataValidation type="list" allowBlank="1" showErrorMessage="1" xr:uid="{00000000-0002-0000-0000-000017000000}">
          <x14:formula1>
            <xm:f>Listas!$A$2:$A$4</xm:f>
          </x14:formula1>
          <xm:sqref>C48:C107</xm:sqref>
        </x14:dataValidation>
        <x14:dataValidation type="list" allowBlank="1" showErrorMessage="1" xr:uid="{00000000-0002-0000-0000-000018000000}">
          <x14:formula1>
            <xm:f>Listas!$B$2:$B$3</xm:f>
          </x14:formula1>
          <xm:sqref>D167 L48:L107 N165 O48:O107 M115:M160</xm:sqref>
        </x14:dataValidation>
        <x14:dataValidation type="list" allowBlank="1" showErrorMessage="1" xr:uid="{00000000-0002-0000-0000-000019000000}">
          <x14:formula1>
            <xm:f>Listas!$F$2:$F$34</xm:f>
          </x14:formula1>
          <xm:sqref>H15</xm:sqref>
        </x14:dataValidation>
        <x14:dataValidation type="list" allowBlank="1" showErrorMessage="1" xr:uid="{00000000-0002-0000-0000-00001A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