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M185"/>
  <c r="J185"/>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<sst xmlns="http://schemas.openxmlformats.org/spreadsheetml/2006/main" count="3126" uniqueCount="2713">
  <si>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</si>
  <si>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</si>
  <si>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</si>
  <si>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</si>
  <si>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</si>
  <si>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</si>
  <si>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</si>
  <si>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</si>
  <si>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</si>
  <si>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</si>
  <si>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</si>
  <si>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</si>
  <si>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</si>
  <si>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</si>
  <si>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</si>
  <si>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</si>
  <si>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</si>
  <si>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</si>
  <si>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</si>
  <si>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</si>
  <si>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</si>
  <si>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</si>
  <si>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</si>
  <si>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</si>
  <si>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</si>
  <si>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</si>
  <si>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</si>
  <si>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</si>
  <si>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</si>
  <si>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</si>
  <si>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</si>
  <si>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</si>
  <si>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</si>
  <si>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</si>
  <si>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</si>
  <si>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</si>
  <si>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</si>
  <si>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</si>
  <si>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</si>
  <si>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</si>
  <si>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</si>
  <si>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</si>
  <si>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</si>
  <si>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</si>
  <si>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</si>
  <si>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</si>
  <si>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</si>
  <si>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</si>
  <si>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</si>
  <si>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</si>
  <si>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</si>
  <si>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</si>
  <si>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</si>
  <si>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</si>
  <si>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</si>
  <si>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</si>
  <si>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</si>
  <si>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</si>
  <si>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</si>
  <si>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</si>
  <si>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</si>
  <si>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</si>
  <si>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</si>
  <si>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</si>
  <si>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</si>
  <si>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</si>
  <si>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</si>
  <si>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</si>
  <si>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</si>
  <si>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</si>
  <si>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</si>
  <si>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</si>
  <si>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</si>
  <si>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</si>
  <si>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</si>
  <si>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</si>
  <si>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</si>
  <si>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</si>
  <si>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</si>
  <si>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</si>
  <si>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</si>
  <si>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</si>
  <si>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</si>
  <si>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</si>
  <si>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</si>
  <si>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</si>
  <si>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</si>
  <si>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</si>
  <si>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</si>
  <si>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</si>
  <si>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</si>
  <si>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</si>
  <si>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</si>
  <si>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</si>
  <si>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</si>
  <si>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</si>
  <si>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</si>
  <si>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</si>
  <si>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</si>
  <si>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</si>
  <si>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</si>
  <si>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</si>
  <si>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</si>
  <si>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</si>
  <si>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</si>
  <si>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</si>
  <si>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</si>
  <si>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</si>
  <si>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</si>
  <si>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</si>
  <si>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</si>
  <si>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</si>
  <si>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</si>
  <si>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</si>
  <si>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</si>
  <si>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</si>
  <si>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</si>
  <si>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</si>
  <si>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</si>
  <si>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</si>
  <si>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</si>
  <si>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</si>
  <si>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</si>
  <si>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</si>
  <si>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</si>
  <si>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</si>
  <si>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</si>
  <si>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</si>
  <si>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</si>
  <si>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</si>
  <si>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</si>
  <si>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</si>
  <si>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</si>
  <si>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</si>
  <si>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</si>
  <si>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</si>
  <si>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</si>
  <si>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</si>
  <si>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</si>
  <si>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</si>
  <si>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</si>
  <si>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</si>
  <si>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</si>
  <si>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</si>
  <si>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</si>
  <si>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</si>
  <si>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</si>
  <si>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</si>
  <si>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</si>
  <si>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</si>
  <si>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</si>
  <si>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</si>
  <si>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</si>
  <si>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</si>
  <si>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</si>
  <si>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</si>
  <si>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</si>
  <si>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</si>
  <si>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</si>
  <si>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</si>
  <si>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</si>
  <si>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</si>
  <si>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</si>
  <si>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</si>
  <si>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</si>
  <si>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</si>
  <si>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</si>
  <si>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</si>
  <si>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</si>
  <si>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</si>
  <si>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</si>
  <si>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</si>
  <si>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</si>
  <si>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</si>
  <si>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</si>
  <si>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</si>
  <si>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</si>
  <si>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</si>
  <si>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</si>
  <si>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</si>
  <si>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</si>
  <si>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</si>
  <si>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</si>
  <si>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</si>
  <si>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</si>
  <si>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</si>
  <si>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</si>
  <si>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</si>
  <si>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</si>
  <si>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</si>
  <si>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</si>
  <si>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</si>
  <si>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</si>
  <si>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</si>
  <si>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</si>
  <si>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</si>
  <si>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</si>
  <si>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</si>
  <si>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</si>
  <si>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</si>
  <si>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</si>
  <si>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</si>
  <si>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</si>
  <si>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</si>
  <si>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</si>
  <si>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</si>
  <si>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</si>
  <si>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</si>
  <si>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</si>
  <si>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</si>
  <si>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</si>
  <si>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</si>
  <si>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</si>
  <si>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</si>
  <si>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</si>
  <si>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</si>
  <si>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</si>
  <si>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</si>
  <si>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</si>
  <si>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</si>
  <si>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</si>
  <si>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</si>
  <si>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</si>
  <si>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</si>
  <si>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</si>
  <si>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</si>
  <si>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</si>
  <si>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</si>
  <si>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</si>
  <si>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</si>
  <si>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</si>
  <si>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</si>
  <si>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</si>
  <si>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</si>
  <si>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</si>
  <si>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</si>
  <si>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</si>
  <si>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</si>
  <si>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</si>
  <si>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</si>
  <si>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</si>
  <si>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</si>
  <si>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</si>
  <si>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</si>
  <si>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</si>
  <si>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</si>
  <si>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</si>
  <si>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</si>
  <si>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</si>
  <si>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</si>
  <si>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</si>
  <si>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</si>
  <si>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</si>
  <si>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</si>
  <si>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</si>
  <si>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</si>
  <si>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</si>
  <si>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</si>
  <si>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</si>
  <si>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</si>
  <si>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</si>
  <si>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</si>
  <si>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</si>
  <si>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</si>
  <si>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</si>
  <si>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</si>
  <si>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</si>
  <si>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</si>
  <si>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</si>
  <si>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</si>
  <si>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</si>
  <si>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</si>
  <si>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</si>
  <si>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</si>
  <si>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</si>
  <si>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</si>
  <si>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</si>
  <si>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</si>
  <si>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</si>
  <si>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</si>
  <si>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</si>
  <si>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</si>
  <si>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</si>
  <si>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</si>
  <si>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</si>
  <si>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</si>
  <si>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</si>
  <si>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</si>
  <si>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</si>
  <si>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</si>
  <si>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</si>
  <si>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</si>
  <si>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</si>
  <si>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</si>
  <si>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</si>
  <si>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</si>
  <si>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</si>
  <si>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</si>
  <si>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</si>
  <si>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</si>
  <si>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</si>
  <si>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</si>
  <si>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</si>
  <si>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</si>
  <si>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</si>
  <si>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</si>
  <si>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</si>
  <si>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</si>
  <si>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</si>
  <si>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</si>
  <si>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</si>
  <si>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</si>
  <si>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</si>
  <si>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</si>
  <si>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</si>
  <si>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</si>
  <si>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</si>
  <si>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</si>
  <si>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</si>
  <si>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</si>
  <si>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</si>
  <si>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</si>
  <si>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</si>
  <si>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</si>
  <si>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</si>
  <si>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</si>
  <si>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</si>
  <si>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</si>
  <si>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</si>
  <si>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</si>
  <si>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</si>
  <si>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</si>
  <si>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</si>
  <si>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</si>
  <si>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</si>
  <si>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</si>
  <si>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</si>
  <si>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</si>
  <si>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</si>
  <si>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</si>
  <si>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</si>
  <si>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</si>
  <si>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</si>
  <si>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</si>
  <si>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</si>
  <si>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</si>
  <si>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</si>
  <si>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</si>
  <si>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</si>
  <si>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</si>
  <si>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</si>
  <si>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</si>
  <si>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</si>
  <si>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</si>
  <si>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</si>
  <si>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</si>
  <si>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</si>
  <si>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</si>
  <si>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</si>
  <si>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</si>
  <si>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</si>
  <si>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</si>
  <si>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</si>
  <si>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</si>
  <si>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</si>
  <si>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</si>
  <si>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</si>
  <si>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</si>
  <si>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</si>
  <si>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</si>
  <si>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</si>
  <si>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</si>
  <si>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</si>
  <si>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</si>
  <si>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</si>
  <si>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</si>
  <si>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</si>
  <si>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</si>
  <si>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</si>
  <si>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</si>
  <si>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</si>
  <si>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</si>
  <si>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</si>
  <si>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</si>
  <si>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</si>
  <si>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</si>
  <si>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</si>
  <si>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</si>
  <si>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</si>
  <si>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</si>
  <si>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</si>
  <si>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</si>
  <si>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</si>
  <si>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</si>
  <si>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</si>
  <si>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</si>
  <si>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</si>
  <si>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</si>
  <si>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</si>
  <si>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</si>
  <si>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</si>
  <si>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</si>
  <si>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</si>
  <si>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</si>
  <si>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</si>
  <si>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</si>
  <si>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</si>
  <si>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</si>
  <si>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</si>
  <si>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</si>
  <si>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</si>
  <si>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</si>
  <si>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</si>
  <si>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</si>
  <si>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</si>
  <si>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</si>
  <si>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</si>
  <si>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</si>
  <si>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</si>
  <si>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</si>
  <si>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</si>
  <si>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</si>
  <si>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</si>
  <si>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</si>
  <si>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</si>
  <si>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</si>
  <si>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</si>
  <si>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</si>
  <si>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</si>
  <si>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</si>
  <si>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</si>
  <si>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</si>
  <si>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</si>
  <si>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</si>
  <si>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</si>
  <si>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</si>
  <si>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</si>
  <si>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</si>
  <si>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</si>
  <si>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</si>
  <si>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</si>
  <si>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</si>
  <si>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</si>
  <si>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</si>
  <si>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</si>
  <si>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</si>
  <si>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</si>
  <si>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</si>
  <si>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</si>
  <si>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</si>
  <si>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</si>
  <si>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</si>
  <si>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</si>
  <si>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</si>
  <si>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</si>
  <si>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</si>
  <si>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</si>
  <si>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</si>
  <si>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</si>
  <si>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</si>
  <si>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</si>
  <si>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</si>
  <si>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</si>
  <si>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</si>
  <si>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</si>
  <si>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</si>
  <si>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</si>
  <si>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</si>
  <si>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</si>
  <si>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</si>
  <si>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</si>
  <si>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</si>
  <si>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</si>
  <si>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</si>
  <si>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</si>
  <si>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</si>
  <si>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</si>
  <si>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</si>
  <si>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</si>
  <si>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</si>
  <si>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</si>
  <si>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</si>
  <si>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</si>
  <si>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</si>
  <si>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</si>
  <si>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</si>
  <si>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</si>
  <si>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</si>
  <si>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</si>
  <si>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</si>
  <si>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</si>
  <si>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</si>
  <si>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</si>
  <si>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</si>
  <si>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</si>
  <si>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</si>
  <si>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</si>
  <si>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</si>
  <si>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</si>
  <si>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</si>
  <si>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</si>
  <si>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</si>
  <si>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</si>
  <si>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</si>
  <si>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</si>
  <si>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</si>
  <si>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</si>
  <si>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</si>
  <si>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</si>
  <si>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</si>
  <si>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</si>
  <si>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</si>
  <si>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</si>
  <si>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</si>
  <si>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</si>
  <si>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</si>
  <si>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</si>
  <si>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</si>
  <si>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</si>
  <si>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</si>
  <si>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</si>
  <si>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</si>
  <si>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</si>
  <si>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</si>
  <si>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</si>
  <si>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</si>
  <si>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</si>
  <si>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</si>
  <si>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</si>
  <si>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</si>
  <si>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</si>
  <si>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</si>
  <si>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</si>
  <si>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</si>
  <si>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</si>
  <si>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</si>
  <si>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</si>
  <si>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</si>
  <si>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</si>
  <si>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</si>
  <si>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</si>
  <si>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</si>
  <si>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</si>
  <si>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</si>
  <si>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</si>
  <si>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</si>
  <si>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</si>
  <si>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</si>
  <si>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</si>
  <si>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</si>
  <si>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</si>
  <si>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</si>
  <si>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</si>
  <si>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</si>
  <si>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</si>
  <si>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</si>
  <si>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</si>
  <si>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</si>
  <si>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</si>
  <si>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</si>
  <si>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</si>
  <si>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</si>
  <si>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</si>
  <si>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</si>
  <si>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</si>
  <si>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</si>
  <si>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</si>
  <si>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</si>
  <si>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</si>
  <si>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</si>
  <si>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</si>
  <si>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</si>
  <si>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</si>
  <si>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</si>
  <si>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</si>
  <si>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</si>
  <si>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</si>
  <si>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</si>
  <si>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</si>
  <si>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</si>
  <si>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</si>
  <si>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</si>
  <si>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</si>
  <si>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</si>
  <si>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</si>
  <si>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</si>
  <si>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</si>
  <si>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</si>
  <si>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</si>
  <si>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</si>
  <si>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</si>
  <si>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</si>
  <si>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</si>
  <si>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</si>
  <si>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</si>
  <si>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</si>
  <si>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</si>
  <si>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</si>
  <si>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</si>
  <si>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</si>
  <si>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</si>
  <si>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</si>
  <si>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</si>
  <si>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</si>
  <si>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</si>
  <si>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</si>
  <si>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</si>
  <si>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</si>
  <si>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</si>
  <si>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</si>
  <si>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</si>
  <si>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</si>
  <si>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</si>
  <si>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</si>
  <si>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</si>
  <si>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</si>
  <si>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</si>
  <si>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</si>
  <si>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</si>
  <si>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</si>
  <si>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</si>
  <si>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</si>
  <si>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</si>
  <si>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</si>
  <si>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</si>
  <si>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</si>
  <si>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</si>
  <si>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</si>
  <si>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</si>
  <si>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</si>
  <si>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</si>
  <si>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</si>
  <si>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</si>
  <si>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</si>
  <si>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</si>
  <si>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</si>
  <si>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</si>
  <si>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</si>
  <si>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</si>
  <si>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</si>
  <si>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</si>
  <si>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</si>
  <si>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</si>
  <si>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</si>
  <si>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</si>
  <si>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</si>
  <si>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</si>
  <si>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</si>
  <si>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</si>
  <si>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</si>
  <si>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</si>
  <si>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</si>
  <si>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</si>
  <si>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</si>
  <si>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</si>
  <si>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</si>
  <si>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</si>
  <si>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</si>
  <si>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</si>
  <si>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</si>
  <si>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</si>
  <si>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</si>
  <si>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</si>
  <si>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</si>
  <si>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</si>
  <si>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</si>
  <si>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</si>
  <si>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</si>
  <si>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</si>
  <si>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</si>
  <si>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</si>
  <si>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</si>
  <si>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</si>
  <si>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</si>
  <si>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</si>
  <si>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</si>
  <si>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</si>
  <si>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</si>
  <si>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</si>
  <si>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</si>
  <si>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</si>
  <si>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</si>
  <si>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</si>
  <si>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</si>
  <si>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</si>
  <si>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</si>
  <si>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</si>
  <si>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</si>
  <si>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</si>
  <si>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</si>
  <si>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</si>
  <si>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</si>
  <si>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</si>
  <si>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</si>
  <si>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</si>
  <si>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</si>
  <si>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</si>
  <si>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</si>
  <si>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</si>
  <si>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</si>
  <si>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</si>
  <si>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</si>
  <si>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</si>
  <si>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</si>
  <si>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</si>
  <si>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</si>
  <si>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</si>
  <si>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</si>
  <si>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</si>
  <si>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</si>
  <si>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</si>
  <si>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</si>
  <si>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</si>
  <si>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</si>
  <si>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</si>
  <si>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</si>
  <si>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</si>
  <si>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</si>
  <si>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</si>
  <si>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</si>
  <si>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</si>
  <si>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</si>
  <si>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</si>
  <si>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</si>
  <si>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</si>
  <si>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</si>
  <si>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</si>
  <si>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</si>
  <si>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</si>
  <si>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</si>
  <si>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</si>
  <si>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</si>
  <si>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</si>
  <si>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</si>
  <si>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</si>
  <si>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</si>
  <si>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</si>
  <si>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</si>
  <si>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</si>
  <si>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</si>
  <si>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</si>
  <si>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</si>
  <si>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</si>
  <si>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</si>
  <si>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</si>
  <si>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</si>
  <si>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</si>
  <si>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</si>
  <si>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</si>
  <si>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</si>
  <si>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</si>
  <si>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</si>
  <si>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</si>
  <si>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</si>
  <si>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</si>
  <si>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</si>
  <si>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</si>
  <si>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</si>
  <si>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</si>
  <si>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</si>
  <si>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</si>
  <si>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</si>
  <si>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</si>
  <si>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</si>
  <si>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</si>
  <si>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</si>
  <si>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</si>
  <si>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</si>
  <si>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</si>
  <si>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</si>
  <si>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</si>
  <si>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</si>
  <si>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</si>
  <si>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</si>
  <si>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</si>
  <si>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</si>
  <si>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</si>
  <si>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</si>
  <si>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</si>
  <si>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</si>
  <si>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</si>
  <si>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</si>
  <si>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</si>
  <si>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</si>
  <si>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</si>
  <si>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</si>
  <si>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</si>
  <si>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</si>
  <si>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</si>
  <si>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</si>
  <si>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</si>
  <si>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</si>
  <si>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</si>
  <si>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</si>
  <si>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</si>
  <si>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</si>
  <si>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</si>
  <si>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</si>
  <si>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</si>
  <si>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</si>
  <si>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</si>
  <si>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</si>
  <si>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</si>
  <si>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</si>
  <si>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</si>
  <si>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</si>
  <si>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</si>
  <si>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</si>
  <si>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</si>
  <si>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</si>
  <si>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</si>
  <si>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</si>
  <si>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</si>
  <si>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</si>
  <si>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</si>
  <si>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</si>
  <si>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</si>
  <si>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</si>
  <si>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</si>
  <si>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</si>
  <si>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</si>
  <si>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</si>
  <si>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</si>
  <si>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</si>
  <si>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</si>
  <si>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</si>
  <si>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</si>
  <si>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</si>
  <si>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</si>
  <si>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</si>
  <si>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</si>
  <si>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</si>
  <si>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</si>
  <si>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</si>
  <si>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</si>
  <si>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</si>
  <si>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</si>
  <si>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</si>
  <si>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</si>
  <si>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</si>
  <si>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</si>
  <si>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</si>
  <si>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</si>
  <si>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</si>
  <si>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</si>
  <si>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</si>
  <si>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</si>
  <si>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</si>
  <si>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</si>
  <si>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</si>
  <si>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</si>
  <si>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</si>
  <si>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</si>
  <si>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</si>
  <si>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</si>
  <si>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</si>
  <si>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</si>
  <si>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</si>
  <si>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</si>
  <si>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</si>
  <si>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</si>
  <si>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</si>
  <si>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</si>
  <si>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</si>
  <si>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</si>
  <si>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</si>
  <si>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</si>
  <si>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</si>
  <si>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</si>
  <si>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</si>
  <si>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</si>
  <si>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</si>
  <si>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</si>
  <si>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</si>
  <si>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</si>
  <si>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</si>
  <si>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</si>
  <si>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</si>
  <si>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</si>
  <si>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</si>
  <si>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</si>
  <si>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</si>
  <si>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</si>
  <si>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</si>
  <si>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</si>
  <si>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</si>
  <si>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</si>
  <si>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</si>
  <si>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</si>
  <si>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</si>
  <si>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</si>
  <si>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</si>
  <si>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</si>
  <si>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</si>
  <si>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</si>
  <si>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</si>
  <si>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</si>
  <si>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</si>
  <si>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</si>
  <si>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</si>
  <si>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</si>
  <si>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</si>
  <si>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</si>
  <si>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</si>
  <si>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</si>
  <si>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</si>
  <si>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</si>
  <si>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</si>
  <si>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</si>
  <si>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</si>
  <si>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</si>
  <si>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</si>
  <si>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</si>
  <si>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</si>
  <si>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</si>
  <si>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</si>
  <si>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</si>
  <si>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</si>
  <si>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</si>
  <si>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</si>
  <si>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</si>
  <si>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</si>
  <si>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</si>
  <si>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</si>
  <si>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</si>
  <si>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</si>
  <si>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</si>
  <si>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</si>
  <si>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</si>
  <si>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</si>
  <si>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</si>
  <si>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</si>
  <si>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</si>
  <si>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</si>
  <si>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</si>
  <si>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</si>
  <si>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</si>
  <si>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</si>
  <si>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</si>
  <si>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</si>
  <si>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</si>
  <si>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</si>
  <si>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</si>
  <si>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</si>
  <si>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</si>
  <si>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</si>
  <si>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</si>
  <si>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</si>
  <si>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</si>
  <si>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</si>
  <si>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</si>
  <si>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</si>
  <si>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</si>
  <si>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</si>
  <si>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</si>
  <si>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</si>
  <si>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</si>
  <si>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</si>
  <si>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</si>
  <si>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</si>
  <si>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</si>
  <si>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</si>
  <si>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</si>
  <si>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</si>
  <si>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</si>
  <si>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</si>
  <si>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</si>
  <si>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</si>
  <si>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</si>
  <si>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</si>
  <si>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</si>
  <si>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</si>
  <si>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</si>
  <si>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</si>
  <si>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</si>
  <si>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</si>
  <si>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</si>
  <si>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</si>
  <si>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</si>
  <si>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</si>
  <si>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</si>
  <si>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</si>
  <si>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</si>
  <si>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</si>
  <si>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</si>
  <si>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</si>
  <si>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</si>
  <si>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</si>
  <si>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</si>
  <si>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</si>
  <si>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</si>
  <si>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</si>
  <si>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</si>
  <si>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</si>
  <si>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</si>
  <si>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</si>
  <si>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</si>
  <si>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</si>
  <si>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</si>
  <si>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</si>
  <si>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</si>
  <si>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</si>
  <si>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</si>
  <si>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</si>
  <si>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</si>
  <si>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</si>
  <si>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</si>
  <si>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</si>
  <si>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</si>
  <si>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</si>
  <si>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</si>
  <si>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</si>
  <si>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</si>
  <si>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</si>
  <si>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</si>
  <si>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</si>
  <si>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</si>
  <si>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</si>
  <si>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</si>
  <si>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</si>
  <si>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</si>
  <si>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</si>
  <si>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</si>
  <si>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</si>
  <si>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</si>
  <si>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</si>
  <si>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</si>
  <si>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</si>
  <si>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</si>
  <si>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</si>
  <si>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</si>
  <si>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</si>
  <si>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</si>
  <si>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</si>
  <si>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</si>
  <si>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</si>
  <si>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</si>
  <si>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</si>
  <si>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</si>
  <si>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</si>
  <si>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</si>
  <si>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</si>
  <si>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</si>
  <si>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</si>
  <si>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</si>
  <si>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</si>
  <si>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</si>
  <si>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</si>
  <si>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</si>
  <si>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</si>
  <si>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</si>
  <si>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</si>
  <si>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</si>
  <si>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</si>
  <si>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</si>
  <si>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</si>
  <si>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</si>
  <si>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</si>
  <si>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</si>
  <si>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</si>
  <si>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</si>
  <si>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</si>
  <si>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</si>
  <si>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</si>
  <si>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</si>
  <si>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</si>
  <si>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</si>
  <si>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</si>
  <si>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</si>
  <si>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</si>
  <si>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</si>
  <si>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</si>
  <si>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</si>
  <si>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</si>
  <si>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</si>
  <si>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</si>
  <si>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</si>
  <si>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</si>
  <si>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</si>
  <si>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</si>
  <si>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</si>
  <si>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</si>
  <si>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</si>
  <si>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</si>
  <si>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</si>
  <si>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</si>
  <si>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</si>
  <si>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</si>
  <si>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</si>
  <si>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</si>
  <si>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</si>
  <si>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</si>
  <si>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</si>
  <si>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</si>
  <si>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</si>
  <si>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</si>
  <si>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</si>
  <si>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</si>
  <si>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</si>
  <si>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</si>
  <si>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</si>
  <si>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</si>
  <si>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</si>
  <si>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</si>
  <si>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</si>
  <si>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</si>
  <si>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</si>
  <si>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</si>
  <si>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</si>
  <si>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</si>
  <si>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</si>
  <si>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</si>
  <si>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</si>
  <si>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</si>
  <si>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</si>
  <si>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</si>
  <si>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</si>
  <si>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</si>
  <si>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</si>
  <si>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</si>
  <si>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</si>
  <si>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</si>
  <si>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</si>
  <si>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</si>
  <si>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</si>
  <si>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</si>
  <si>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</si>
  <si>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</si>
  <si>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</si>
  <si>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</si>
  <si>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</si>
  <si>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</si>
  <si>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</si>
  <si>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</si>
  <si>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</si>
  <si>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</si>
  <si>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</si>
  <si>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</si>
  <si>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</si>
  <si>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</si>
  <si>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</si>
  <si>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</si>
  <si>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</si>
  <si>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</si>
  <si>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</si>
  <si>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</si>
  <si>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</si>
  <si>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</si>
  <si>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</si>
  <si>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</si>
  <si>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</si>
  <si>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</si>
  <si>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</si>
  <si>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</si>
  <si>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</si>
  <si>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</si>
  <si>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</si>
  <si>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</si>
  <si>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</si>
  <si>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</si>
  <si>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</si>
  <si>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</si>
  <si>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</si>
  <si>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</si>
  <si>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</si>
  <si>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</si>
  <si>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</si>
  <si>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</si>
  <si>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</si>
  <si>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</si>
  <si>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</si>
  <si>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</si>
  <si>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</si>
  <si>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</si>
  <si>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</si>
  <si>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</si>
  <si>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</si>
  <si>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</si>
  <si>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</si>
  <si>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</si>
  <si>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</si>
  <si>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</si>
  <si>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</si>
  <si>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</si>
  <si>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</si>
  <si>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</si>
  <si>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</si>
  <si>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</si>
  <si>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</si>
  <si>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</si>
  <si>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</si>
  <si>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</si>
  <si>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</si>
  <si>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</si>
  <si>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</si>
  <si>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</si>
  <si>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</si>
  <si>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</si>
  <si>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</si>
  <si>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</si>
  <si>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</si>
  <si>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</si>
  <si>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</si>
  <si>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</si>
  <si>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</si>
  <si>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</si>
  <si>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</si>
  <si>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</si>
  <si>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</si>
  <si>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</si>
  <si>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</si>
  <si>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</si>
  <si>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</si>
  <si>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</si>
  <si>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</si>
  <si>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</si>
  <si>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</si>
  <si>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</si>
  <si>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</si>
  <si>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</si>
  <si>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</si>
  <si>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</si>
  <si>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</si>
  <si>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</si>
  <si>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</si>
  <si>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</si>
  <si>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</si>
  <si>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</si>
  <si>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</si>
  <si>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</si>
  <si>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</si>
  <si>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</si>
  <si>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</si>
  <si>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</si>
  <si>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</si>
  <si>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</si>
  <si>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</si>
  <si>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</si>
  <si>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</si>
  <si>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</si>
  <si>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</si>
  <si>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</si>
  <si>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</si>
  <si>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</si>
  <si>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</si>
  <si>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</si>
  <si>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</si>
  <si>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</si>
  <si>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</si>
  <si>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</si>
  <si>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</si>
  <si>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</si>
  <si>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</si>
  <si>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</si>
  <si>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</si>
  <si>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</si>
  <si>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</si>
  <si>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</si>
  <si>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</si>
  <si>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</si>
  <si>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</si>
  <si>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</si>
  <si>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</si>
  <si>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</si>
  <si>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</si>
  <si>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</si>
  <si>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</si>
  <si>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</si>
  <si>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</si>
  <si>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</si>
  <si>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</si>
  <si>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</si>
  <si>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</si>
  <si>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</si>
  <si>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</si>
  <si>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</si>
  <si>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</si>
  <si>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</si>
  <si>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</si>
  <si>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</si>
  <si>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</si>
  <si>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</si>
  <si>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</si>
  <si>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</si>
  <si>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</si>
  <si>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</si>
  <si>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</si>
  <si>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</si>
  <si>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</si>
  <si>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</si>
  <si>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</si>
  <si>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</si>
  <si>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</si>
  <si>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</si>
  <si>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</si>
  <si>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</si>
  <si>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</si>
  <si>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</si>
  <si>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</si>
  <si>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</si>
  <si>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</si>
  <si>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</si>
  <si>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</si>
  <si>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</si>
  <si>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</si>
  <si>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</si>
  <si>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</si>
  <si>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</si>
  <si>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</si>
  <si>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</si>
  <si>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</si>
  <si>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</si>
  <si>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</si>
  <si>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</si>
  <si>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</si>
  <si>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</si>
  <si>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</si>
  <si>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</si>
  <si>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</si>
  <si>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</si>
  <si>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</si>
  <si>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</si>
  <si>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</si>
  <si>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</si>
  <si>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</si>
  <si>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</si>
  <si>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</si>
  <si>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</si>
  <si>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</si>
  <si>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</si>
  <si>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</si>
  <si>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</si>
  <si>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</si>
  <si>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</si>
  <si>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</si>
  <si>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</si>
  <si>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</si>
  <si>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</si>
  <si>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</si>
  <si>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</si>
  <si>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</si>
  <si>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</si>
  <si>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</si>
  <si>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</si>
  <si>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</si>
  <si>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</si>
  <si>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</si>
  <si>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</si>
  <si>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</si>
  <si>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</si>
  <si>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</si>
  <si>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</si>
  <si>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</si>
  <si>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</si>
  <si>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</si>
  <si>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</si>
  <si>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</si>
  <si>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</si>
  <si>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</si>
  <si>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</si>
  <si>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</si>
  <si>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</si>
  <si>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</si>
  <si>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</si>
  <si>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</si>
  <si>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</si>
  <si>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</si>
  <si>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</si>
  <si>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</si>
  <si>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</si>
  <si>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</si>
  <si>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</si>
  <si>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</si>
  <si>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</si>
  <si>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</si>
  <si>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</si>
  <si>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</si>
  <si>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</si>
  <si>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</si>
  <si>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</si>
  <si>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</si>
  <si>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</si>
  <si>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</si>
  <si>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</si>
  <si>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</si>
  <si>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</si>
  <si>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</si>
  <si>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</si>
  <si>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</si>
  <si>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</si>
  <si>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</si>
  <si>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</si>
  <si>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</si>
  <si>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</si>
  <si>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</si>
  <si>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</si>
  <si>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</si>
  <si>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</si>
  <si>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</si>
  <si>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</si>
  <si>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</si>
  <si>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</si>
  <si>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</si>
  <si>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</si>
  <si>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</si>
  <si>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</si>
  <si>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</si>
  <si>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</si>
  <si>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</si>
  <si>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</si>
  <si>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</si>
  <si>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</si>
  <si>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</si>
  <si>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</si>
  <si>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</si>
  <si>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</si>
  <si>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</si>
  <si>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</si>
  <si>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</si>
  <si>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</si>
  <si>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</si>
  <si>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</si>
  <si>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</si>
  <si>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</si>
  <si>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</si>
  <si>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</si>
  <si>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</si>
  <si>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</si>
  <si>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</si>
  <si>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</si>
  <si>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</si>
  <si>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</si>
  <si>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</si>
  <si>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</si>
  <si>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</si>
  <si>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</si>
  <si>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</si>
  <si>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</si>
  <si>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</si>
  <si>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</si>
  <si>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</si>
  <si>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</si>
  <si>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</si>
  <si>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</si>
  <si>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</si>
  <si>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</si>
  <si>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</si>
  <si>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</si>
  <si>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</si>
  <si>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</si>
  <si>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</si>
  <si>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</si>
  <si>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</si>
  <si>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</si>
  <si>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</si>
  <si>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</si>
  <si>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</si>
  <si>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</si>
  <si>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</si>
  <si>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</si>
  <si>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</si>
  <si>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</si>
  <si>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</si>
  <si>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</si>
  <si>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</si>
  <si>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</si>
  <si>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</si>
  <si>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</si>
  <si>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</si>
  <si>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</si>
  <si>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</si>
  <si>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</si>
  <si>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</si>
  <si>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</si>
  <si>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</si>
  <si>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</si>
  <si>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</si>
  <si>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</si>
  <si>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</si>
  <si>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</si>
  <si>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</si>
  <si>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</si>
  <si>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</si>
  <si>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</si>
  <si>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</si>
  <si>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</si>
  <si>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</si>
  <si>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</si>
  <si>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</si>
  <si>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</si>
  <si>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</si>
  <si>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</si>
  <si>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</si>
  <si>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</si>
  <si>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</si>
  <si>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</si>
  <si>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</si>
  <si>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</si>
  <si>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</si>
  <si>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</si>
  <si>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</si>
  <si>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</si>
  <si>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</si>
  <si>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</si>
  <si>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</si>
  <si>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</si>
  <si>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</si>
  <si>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</si>
  <si>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</si>
  <si>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</si>
  <si>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</si>
  <si>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</si>
  <si>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</si>
  <si>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</si>
  <si>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</si>
  <si>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</si>
  <si>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</si>
  <si>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</si>
  <si>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</si>
  <si>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</si>
  <si>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</si>
  <si>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</si>
  <si>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</si>
  <si>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</si>
  <si>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</si>
  <si>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</si>
  <si>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</si>
  <si>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</si>
  <si>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</si>
  <si>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</si>
  <si>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</si>
  <si>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</si>
  <si>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</si>
  <si>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</si>
  <si>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</si>
  <si>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</si>
  <si>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</si>
  <si>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</si>
  <si>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</si>
  <si>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</si>
  <si>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</si>
  <si>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</si>
  <si>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</si>
  <si>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</si>
  <si>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</si>
  <si>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</si>
  <si>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</si>
  <si>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</si>
  <si>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</si>
  <si>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</si>
  <si>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</si>
  <si>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</si>
  <si>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</si>
  <si>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</si>
  <si>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</si>
  <si>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</si>
  <si>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</si>
  <si>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</si>
  <si>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</si>
  <si>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</si>
  <si>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</si>
  <si>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</si>
  <si>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</si>
  <si>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</si>
  <si>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</si>
  <si>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</si>
  <si>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</si>
  <si>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</si>
  <si>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</si>
  <si>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</si>
  <si>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</si>
  <si>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</si>
  <si>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</si>
  <si>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</si>
  <si>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</si>
  <si>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</si>
  <si>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</si>
  <si>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</si>
  <si>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</si>
  <si>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</si>
  <si>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</si>
  <si>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</si>
  <si>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</si>
  <si>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</si>
  <si>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</si>
  <si>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</si>
  <si>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</si>
  <si>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</si>
  <si>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</si>
  <si>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</si>
  <si>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</si>
  <si>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</si>
  <si>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</si>
  <si>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</si>
  <si>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</si>
  <si>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</si>
  <si>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</si>
  <si>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</si>
  <si>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</si>
  <si>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</si>
  <si>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</si>
  <si>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</si>
  <si>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</si>
  <si>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</si>
  <si>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</si>
  <si>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</si>
  <si>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</si>
  <si>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</si>
  <si>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</si>
  <si>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</si>
  <si>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</si>
  <si>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</si>
  <si>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</si>
  <si>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</si>
  <si>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</si>
  <si>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</si>
  <si>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</si>
  <si>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</si>
  <si>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</si>
  <si>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</si>
  <si>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</si>
  <si>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</si>
  <si>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</si>
  <si>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</si>
  <si>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</si>
  <si>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</si>
  <si>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</si>
  <si>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</si>
  <si>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</si>
  <si>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</si>
  <si>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</si>
  <si>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</si>
  <si>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</si>
  <si>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</si>
  <si>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</si>
  <si>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</si>
  <si>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</si>
  <si>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</si>
  <si>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</si>
  <si>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</si>
  <si>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</si>
  <si>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</si>
  <si>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</si>
  <si>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</si>
  <si>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</si>
  <si>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</si>
  <si>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</si>
  <si>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</si>
  <si>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</si>
  <si>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</si>
  <si>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</si>
  <si>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</si>
  <si>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</si>
  <si>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</si>
  <si>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</si>
  <si>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</si>
  <si>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</si>
  <si>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</si>
  <si>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</si>
  <si>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</si>
  <si>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</si>
  <si>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</si>
  <si>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</si>
  <si>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</si>
  <si>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</si>
  <si>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</si>
  <si>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</si>
  <si>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</si>
  <si>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</si>
  <si>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</si>
  <si>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</si>
  <si>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</si>
  <si>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</si>
  <si>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</si>
  <si>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</si>
  <si>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</si>
  <si>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</si>
  <si>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</si>
  <si>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</si>
  <si>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</si>
  <si>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</si>
  <si>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</si>
  <si>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</si>
  <si>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</si>
  <si>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</si>
  <si>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</si>
  <si>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</si>
  <si>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</si>
  <si>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</si>
  <si>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</si>
  <si>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</si>
  <si>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</si>
  <si>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</si>
  <si>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</si>
  <si>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</si>
  <si>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</si>
  <si>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</si>
  <si>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</si>
  <si>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</si>
  <si>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</si>
  <si>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</si>
  <si>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</si>
  <si>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</si>
  <si>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</si>
  <si>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</si>
  <si>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</si>
  <si>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</si>
  <si>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</si>
  <si>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</si>
  <si>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</si>
  <si>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</si>
  <si>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</si>
  <si>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</si>
  <si>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</si>
  <si>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</si>
  <si>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</si>
  <si>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</si>
  <si>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</si>
  <si>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</si>
  <si>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</si>
  <si>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</si>
  <si>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</si>
  <si>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</si>
  <si>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</si>
  <si>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</si>
  <si>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</si>
  <si>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</si>
  <si>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</si>
  <si>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</si>
  <si>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</si>
  <si>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</si>
  <si>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</si>
  <si>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</si>
  <si>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</si>
  <si>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</si>
  <si>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</si>
  <si>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</si>
  <si>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</si>
  <si>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</si>
  <si>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</si>
  <si>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</si>
  <si>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</si>
  <si>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</si>
  <si>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</si>
  <si>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</si>
  <si>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</si>
  <si>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</si>
  <si>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</si>
  <si>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</si>
  <si>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</si>
  <si>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</si>
  <si>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</si>
  <si>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</si>
  <si>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</si>
  <si>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</si>
  <si>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</si>
  <si>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</si>
  <si>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</si>
  <si>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</si>
  <si>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</si>
  <si>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</si>
  <si>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</si>
  <si>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</si>
  <si>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</si>
  <si>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</si>
  <si>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</si>
  <si>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</si>
  <si>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</si>
  <si>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</si>
  <si>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</si>
  <si>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</si>
  <si>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</si>
  <si>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</si>
  <si>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</si>
  <si>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</si>
  <si>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</si>
  <si>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</si>
  <si>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</si>
  <si>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</si>
  <si>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</si>
  <si>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</si>
  <si>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</si>
  <si>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</si>
  <si>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</si>
  <si>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</si>
  <si>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</si>
  <si>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</si>
  <si>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</si>
  <si>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</si>
  <si>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</si>
  <si>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</si>
  <si>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</si>
  <si>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</si>
  <si>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</si>
  <si>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</si>
  <si>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</si>
  <si>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</si>
  <si>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</si>
  <si>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</si>
  <si>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</si>
  <si>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</si>
  <si>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</si>
  <si>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</si>
  <si>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</si>
  <si>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</si>
  <si>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</si>
  <si>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</si>
  <si>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</si>
  <si>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</si>
  <si>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</si>
  <si>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</si>
  <si>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</si>
  <si>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</si>
  <si>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</si>
  <si>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</si>
  <si>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</si>
  <si>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</si>
  <si>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</si>
  <si>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</si>
  <si>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</si>
  <si>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</si>
  <si>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</si>
  <si>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</si>
  <si>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</si>
  <si>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</si>
  <si>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</si>
  <si>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</si>
  <si>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</si>
  <si>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</si>
  <si>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</si>
  <si>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</si>
  <si>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</si>
  <si>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</si>
  <si>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</si>
  <si>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</si>
  <si>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</si>
  <si>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</si>
  <si>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</si>
  <si>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</si>
  <si>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</si>
  <si>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</si>
  <si>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</si>
  <si>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</si>
  <si>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</si>
  <si>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</si>
  <si>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</si>
  <si>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</si>
  <si>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</si>
  <si>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</si>
  <si>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</si>
  <si>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</si>
  <si>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</si>
  <si>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</si>
  <si>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</si>
  <si>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</si>
  <si>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</si>
  <si>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</si>
  <si>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</si>
  <si>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</si>
  <si>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</si>
  <si>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</si>
  <si>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</si>
  <si>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</si>
  <si>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</si>
  <si>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</si>
  <si>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</si>
  <si>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</si>
  <si>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</si>
  <si>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</si>
  <si>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</si>
  <si>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</si>
  <si>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</si>
  <si>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</si>
  <si>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</si>
  <si>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</si>
  <si>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</si>
  <si>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</si>
  <si>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</si>
  <si>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</si>
  <si>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</si>
  <si>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</si>
  <si>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</si>
  <si>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</si>
  <si>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</si>
  <si>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</si>
  <si>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</si>
  <si>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</si>
  <si>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</si>
  <si>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</si>
  <si>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</si>
  <si>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</si>
  <si>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</si>
  <si>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</si>
  <si>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</si>
  <si>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</si>
  <si>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</si>
  <si>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</si>
  <si>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</si>
  <si>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</si>
  <si>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</si>
  <si>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</si>
  <si>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</si>
  <si>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</si>
  <si>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</si>
  <si>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</si>
  <si>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</si>
  <si>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</si>
  <si>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</si>
  <si>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</si>
  <si>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</si>
  <si>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</si>
  <si>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</si>
  <si>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</si>
  <si>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</si>
  <si>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</si>
  <si>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</si>
  <si>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</si>
  <si>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</si>
  <si>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</si>
  <si>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</si>
  <si>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</si>
  <si>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</si>
  <si>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</si>
  <si>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</si>
  <si>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</si>
  <si>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</si>
  <si>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</si>
  <si>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</si>
  <si>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</si>
  <si>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</si>
  <si>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</si>
  <si>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</si>
  <si>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</si>
  <si>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</si>
  <si>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</si>
  <si>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</si>
  <si>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</si>
  <si>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</si>
  <si>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</si>
  <si>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</si>
  <si>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</si>
  <si>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</si>
  <si>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</si>
  <si>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</si>
  <si>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</si>
  <si>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</si>
  <si>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</si>
  <si>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</si>
  <si>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</si>
  <si>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</si>
  <si>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</si>
  <si>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</si>
  <si>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</si>
  <si>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</si>
  <si>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</si>
  <si>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</si>
  <si>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</si>
  <si>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</si>
  <si>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</si>
  <si>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</si>
  <si>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</si>
  <si>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</si>
  <si>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</si>
  <si>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</si>
  <si>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</si>
  <si>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</si>
  <si>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</si>
  <si>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</si>
  <si>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</si>
  <si>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</si>
  <si>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</si>
  <si>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</si>
  <si>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</si>
  <si>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</si>
  <si>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</si>
  <si>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</si>
  <si>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</si>
  <si>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</si>
  <si>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</si>
  <si>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</si>
  <si>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</si>
  <si>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</si>
  <si>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</si>
  <si>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</si>
  <si>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</si>
  <si>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</si>
  <si>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</si>
  <si>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</si>
  <si>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</si>
  <si>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</si>
  <si>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</si>
  <si>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</si>
  <si>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</si>
  <si>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</si>
  <si>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</si>
  <si>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</si>
  <si>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</si>
  <si>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</si>
  <si>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</si>
  <si>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</si>
  <si>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</si>
  <si>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</si>
  <si>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</si>
  <si>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</si>
  <si>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</si>
  <si>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</si>
  <si>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</si>
  <si>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</si>
  <si>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</si>
  <si>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</si>
  <si>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</si>
  <si>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</si>
  <si>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</si>
  <si>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</si>
  <si>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</si>
  <si>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</si>
  <si>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</si>
  <si>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</si>
  <si>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</si>
  <si>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</si>
  <si>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</si>
  <si>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</si>
  <si>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</si>
  <si>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</si>
  <si>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</si>
  <si>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</si>
  <si>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</si>
  <si>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</si>
  <si>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</si>
  <si>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</si>
  <si>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</si>
  <si>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</si>
  <si>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</si>
  <si>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</si>
  <si>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</si>
  <si>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</si>
  <si>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</si>
  <si>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</si>
  <si>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</si>
  <si>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</si>
  <si>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</si>
  <si>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</si>
  <si>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</si>
  <si>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</si>
  <si>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</si>
  <si>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</si>
  <si>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</si>
  <si>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</si>
  <si>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</si>
  <si>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</si>
  <si>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</si>
  <si>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</si>
  <si>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</si>
  <si>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</si>
  <si>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</si>
  <si>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</si>
  <si>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</si>
  <si>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</si>
  <si>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</si>
  <si>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</si>
  <si>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</si>
  <si>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</si>
  <si>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</si>
  <si>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</si>
  <si>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</si>
  <si>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</si>
  <si>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</si>
  <si>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</si>
  <si>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</si>
  <si>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</si>
  <si>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</si>
  <si>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</si>
  <si>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</si>
  <si>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</si>
  <si>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</si>
  <si>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</si>
  <si>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</si>
  <si>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</si>
  <si>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</si>
  <si>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</si>
  <si>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</si>
  <si>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</si>
  <si>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</si>
  <si>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</si>
  <si>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</si>
  <si>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</si>
  <si>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</si>
  <si>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</si>
  <si>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</si>
  <si>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</si>
  <si>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</si>
  <si>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</si>
  <si>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</si>
  <si>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</si>
  <si>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</si>
  <si>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</si>
  <si>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</si>
  <si>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</si>
  <si>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</si>
  <si>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</si>
  <si>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</si>
  <si>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</si>
  <si>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</si>
  <si>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</si>
  <si>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</si>
  <si>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</si>
  <si>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</si>
  <si>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</si>
  <si>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</si>
  <si>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</si>
  <si>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</si>
  <si>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</si>
  <si>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</si>
  <si>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</si>
  <si>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</si>
  <si>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</si>
  <si>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</si>
  <si>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</si>
  <si>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</si>
  <si>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</si>
  <si>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</si>
  <si>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</si>
  <si>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</si>
  <si>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</si>
  <si>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</si>
  <si>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</si>
  <si>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</si>
  <si>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</si>
  <si>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</si>
  <si>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</si>
  <si>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</si>
  <si>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</si>
  <si>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</si>
  <si>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</si>
  <si>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</si>
  <si>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</si>
  <si>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</si>
  <si>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</si>
  <si>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</si>
  <si>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</si>
  <si>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</si>
  <si>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</si>
  <si>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</si>
  <si>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</si>
  <si>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</si>
  <si>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</si>
  <si>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</si>
  <si>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</si>
  <si>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</si>
  <si>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</si>
  <si>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</si>
  <si>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</si>
  <si>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</si>
  <si>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</si>
  <si>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</si>
  <si>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</si>
  <si>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</si>
  <si>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</si>
  <si>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</si>
  <si>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</si>
  <si>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</si>
  <si>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</si>
  <si>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</si>
  <si>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</si>
  <si>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</si>
  <si>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</si>
  <si>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</si>
  <si>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</si>
  <si>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</si>
  <si>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</si>
  <si>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</si>
  <si>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</si>
  <si>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</si>
  <si>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</si>
  <si>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</si>
  <si>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</si>
  <si>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</si>
  <si>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</si>
  <si>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</si>
  <si>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</si>
  <si>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</si>
  <si>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</si>
  <si>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</si>
  <si>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</si>
  <si>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</si>
  <si>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</si>
  <si>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</si>
  <si>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</si>
  <si>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</si>
  <si>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</si>
  <si>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</si>
  <si>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</si>
  <si>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</si>
  <si>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</si>
  <si>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</si>
  <si>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</si>
  <si>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</si>
  <si>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</si>
  <si>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</si>
  <si>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</si>
  <si>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</si>
  <si>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</si>
  <si>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</si>
  <si>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</si>
  <si>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</si>
  <si>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</si>
  <si>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</si>
  <si>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</si>
  <si>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</si>
  <si>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</si>
  <si>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</si>
  <si>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</si>
  <si>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</si>
  <si>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</si>
  <si>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</si>
  <si>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</si>
  <si>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</si>
  <si>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</si>
  <si>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</si>
  <si>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</si>
  <si>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</si>
  <si>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</si>
  <si>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</si>
  <si>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</si>
  <si>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</si>
  <si>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</si>
  <si>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</si>
  <si>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</si>
  <si>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</si>
  <si>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</si>
  <si>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</si>
  <si>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</si>
  <si>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</si>
  <si>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</si>
  <si>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</si>
  <si>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</si>
  <si>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</si>
  <si>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</si>
  <si>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</si>
  <si>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</si>
  <si>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</si>
  <si>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</si>
  <si>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</si>
  <si>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</si>
  <si>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</si>
  <si>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</si>
  <si>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</si>
  <si>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</si>
  <si>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</si>
  <si>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</si>
  <si>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</si>
  <si>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</si>
  <si>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</si>
  <si>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</si>
  <si>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</si>
  <si>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</si>
  <si>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</si>
  <si>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</si>
  <si>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</si>
  <si>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</si>
  <si>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</si>
  <si>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</si>
  <si>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</si>
  <si>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</si>
  <si>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</si>
  <si>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</si>
  <si>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</si>
  <si>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</si>
  <si>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</si>
  <si>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</si>
  <si>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</si>
  <si>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</si>
  <si>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</si>
  <si>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</si>
  <si>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</si>
  <si>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</si>
  <si>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</si>
  <si>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</si>
  <si>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</si>
  <si>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</si>
  <si>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</si>
  <si>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</si>
  <si>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</si>
  <si>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</si>
  <si>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</si>
  <si>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</si>
  <si>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</si>
  <si>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</si>
  <si>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</si>
  <si>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</si>
  <si>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</si>
  <si>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</si>
  <si>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</si>
  <si>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</si>
  <si>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</si>
  <si>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</si>
  <si>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</si>
  <si>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</si>
  <si>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</si>
  <si>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</si>
  <si>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</si>
  <si>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</si>
  <si>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</si>
  <si>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</si>
  <si>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</si>
  <si>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</si>
  <si>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</si>
  <si>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</si>
  <si>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</si>
  <si>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</si>
  <si>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</si>
  <si>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</si>
  <si>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</si>
  <si>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</si>
  <si>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</si>
  <si>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</si>
  <si>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</si>
  <si>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</si>
  <si>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</si>
  <si>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</si>
  <si>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</si>
  <si>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</si>
  <si>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</si>
  <si>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</si>
  <si>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</si>
  <si>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</si>
  <si>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</si>
  <si>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</si>
  <si>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</si>
  <si>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</si>
  <si>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</si>
  <si>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</si>
  <si>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</si>
  <si>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</si>
  <si>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</si>
  <si>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</si>
  <si>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</si>
  <si>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</si>
  <si>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</si>
  <si>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</si>
  <si>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</si>
  <si>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</si>
  <si>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</si>
  <si>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</si>
  <si>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</si>
  <si>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</si>
  <si>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</si>
  <si>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</si>
  <si>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</si>
  <si>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</si>
  <si>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</si>
  <si>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</si>
  <si>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</si>
  <si>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</si>
  <si>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</si>
  <si>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</si>
  <si>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</si>
  <si>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</si>
  <si>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</si>
  <si>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</si>
  <si>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</si>
  <si>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</si>
  <si>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</si>
  <si>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</si>
  <si>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</si>
  <si>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</si>
  <si>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</si>
  <si>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</si>
  <si>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</si>
  <si>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</si>
  <si>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</si>
  <si>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</si>
  <si>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</si>
  <si>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</si>
  <si>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</si>
  <si>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</si>
  <si>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</si>
  <si>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</si>
  <si>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</si>
  <si>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</si>
  <si>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</si>
  <si>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</si>
  <si>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</si>
  <si>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</si>
  <si>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</si>
  <si>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</si>
  <si>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</si>
  <si>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</si>
  <si>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</si>
  <si>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</si>
  <si>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</si>
  <si>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</si>
  <si>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</si>
  <si>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</si>
  <si>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</si>
  <si>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</si>
  <si>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</si>
  <si>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</si>
  <si>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</si>
  <si>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</si>
  <si>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</si>
  <si>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</si>
  <si>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</si>
  <si>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</si>
  <si>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</si>
  <si>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</si>
  <si>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</si>
  <si>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</si>
  <si>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</si>
  <si>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</si>
  <si>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</si>
  <si>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</si>
  <si>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</si>
  <si>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</si>
  <si>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</si>
  <si>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</si>
  <si>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</si>
  <si>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</si>
  <si>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</si>
  <si>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</si>
  <si>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</si>
  <si>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</si>
  <si>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</si>
  <si>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</si>
  <si>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</si>
  <si>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</si>
  <si>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</si>
  <si>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</si>
  <si>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</si>
  <si>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</si>
  <si>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</si>
  <si>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</si>
  <si>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</si>
  <si>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</si>
  <si>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</si>
  <si>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</si>
  <si>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</si>
  <si>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</si>
  <si>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</si>
  <si>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</si>
  <si>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</si>
  <si>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</si>
  <si>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</si>
  <si>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</si>
  <si>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</si>
  <si>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</si>
  <si>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</si>
  <si>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</si>
  <si>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</si>
  <si>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</si>
  <si>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</si>
  <si>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</si>
  <si>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</si>
  <si>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</si>
  <si>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</si>
  <si>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</si>
  <si>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</si>
  <si>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</si>
  <si>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</si>
  <si>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</si>
  <si>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</si>
  <si>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</si>
  <si>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</si>
  <si>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</si>
  <si>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</si>
  <si>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</si>
  <si>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</si>
  <si>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</si>
  <si>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</si>
  <si>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</si>
  <si>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</si>
  <si>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</si>
  <si>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</si>
  <si>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</si>
  <si>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</si>
  <si>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</si>
  <si>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</si>
  <si>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</si>
  <si>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</si>
  <si>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</si>
  <si>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</si>
  <si>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</si>
  <si>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</si>
  <si>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</si>
  <si>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</si>
  <si>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</si>
  <si>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</si>
  <si>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</si>
  <si>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</si>
  <si>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</si>
  <si>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</si>
  <si>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</si>
  <si>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</si>
  <si>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</si>
  <si>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</si>
  <si>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</si>
  <si>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</si>
  <si>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</si>
  <si>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</si>
  <si>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</si>
  <si>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</si>
  <si>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</si>
  <si>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</si>
  <si>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</si>
  <si>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</si>
  <si>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</si>
  <si>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</si>
  <si>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</si>
  <si>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</si>
  <si>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</si>
  <si>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</si>
  <si>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</si>
  <si>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</si>
  <si>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</si>
  <si>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</si>
  <si>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</si>
  <si>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</si>
  <si>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</si>
  <si>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</si>
  <si>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</si>
  <si>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</si>
  <si>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</si>
  <si>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</si>
  <si>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</si>
  <si>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</si>
  <si>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</si>
  <si>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</si>
  <si>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</si>
  <si>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</si>
  <si>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</si>
  <si>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</si>
  <si>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</si>
  <si>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</si>
  <si>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</si>
  <si>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</si>
  <si>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</si>
  <si>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</si>
  <si>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</si>
  <si>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</si>
  <si>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</si>
  <si>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</si>
  <si>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</si>
  <si>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</si>
  <si>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</si>
  <si>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</si>
  <si>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</si>
  <si>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</si>
  <si>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</si>
  <si>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</si>
  <si>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</si>
  <si>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</si>
  <si>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</si>
  <si>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</si>
  <si>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</si>
  <si>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</si>
  <si>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</si>
  <si>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</si>
  <si>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</si>
  <si>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</si>
  <si>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</si>
  <si>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</si>
  <si>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</si>
  <si>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</si>
  <si>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</si>
  <si>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</si>
  <si>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</si>
  <si>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</si>
  <si>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</si>
  <si>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</si>
  <si>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</si>
  <si>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</si>
  <si>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</si>
  <si>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</si>
  <si>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</si>
  <si>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</si>
  <si>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</si>
  <si>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</si>
  <si>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</si>
  <si>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</si>
  <si>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</si>
  <si>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</si>
  <si>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</si>
  <si>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</si>
  <si>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</si>
  <si>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</si>
  <si>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</si>
  <si>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</si>
  <si>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</si>
  <si>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</si>
  <si>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</si>
  <si>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</si>
  <si>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</si>
  <si>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</si>
  <si>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</si>
  <si>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</si>
  <si>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</si>
  <si>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</si>
  <si>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</si>
  <si>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</si>
  <si>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</si>
  <si>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</si>
  <si>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</si>
  <si>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</si>
  <si>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</si>
  <si>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</si>
  <si>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</si>
  <si>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</si>
  <si>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</si>
  <si>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</si>
  <si>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</si>
  <si>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</si>
  <si>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</si>
  <si>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</si>
  <si>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</si>
  <si>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</si>
  <si>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</si>
  <si>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</si>
  <si>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</si>
  <si>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</si>
  <si>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</si>
  <si>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</si>
  <si>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</si>
  <si>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</si>
  <si>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</si>
  <si>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</si>
  <si>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</si>
  <si>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</si>
  <si>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</si>
  <si>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</si>
  <si>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</si>
  <si>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</si>
  <si>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</si>
  <si>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</si>
  <si>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</si>
  <si>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</si>
  <si>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</si>
  <si>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</si>
  <si>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</si>
  <si>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</si>
  <si>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</si>
  <si>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</si>
  <si>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</si>
  <si>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</si>
  <si>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</si>
  <si>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</si>
  <si>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</si>
  <si>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</si>
  <si>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</si>
  <si>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</si>
  <si>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</si>
  <si>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</si>
  <si>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</si>
  <si>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</si>
  <si>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</si>
  <si>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</si>
  <si>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</si>
  <si>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</si>
  <si>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</si>
  <si>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</si>
  <si>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</si>
  <si>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</si>
  <si>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</si>
  <si>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</si>
  <si>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</si>
  <si>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</si>
  <si>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</si>
  <si>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</si>
  <si>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</si>
  <si>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</si>
  <si>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</si>
  <si>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</si>
  <si>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</si>
  <si>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</si>
  <si>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</si>
  <si>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</si>
  <si>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</si>
  <si>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ORGANIZACIÓN INTERNACIONAL PARA LAS MIGRACIONES OIM</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</si>
  <si>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</si>
  <si>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</si>
  <si>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 xml:space="preserve">ISNTITUTO COLOMBIANO DE BIENESTAR FAMILIAR ICBF </t>
  </si>
  <si>
    <t>MINISTERIO DE EDUCACIÓN NACIONAL</t>
  </si>
  <si>
    <t>FIDUCIARIA LA PREVISORA FIDUPREVISORA</t>
  </si>
  <si>
    <t>UNICEF</t>
  </si>
  <si>
    <t>DIAKONIE KATASTROPHENHILFE</t>
  </si>
  <si>
    <t>Contrato de Aporte y Cooperación No 162-14-01-2011</t>
  </si>
  <si>
    <t>Contrato No. 363-2014</t>
  </si>
  <si>
    <t>Contrato N° 25344-017-2013</t>
  </si>
  <si>
    <t>Convenio de asociación N° 1142-2016</t>
  </si>
  <si>
    <t>Acuerdo de cooperacion para programa</t>
  </si>
  <si>
    <t>Contrato cooperacion N° K-COL-2018-4062</t>
  </si>
  <si>
    <t>CONVENIO COL/2018/026</t>
  </si>
  <si>
    <t>Contrato de Cooperación N°. COL-2019-030</t>
  </si>
  <si>
    <t>Acuerdo de Asociación No. COLO-20190000000-014/00</t>
  </si>
  <si>
    <t>N° de ref. del DP:COL 2020/024</t>
  </si>
  <si>
    <t>Intervenciones  estratégicas  en Educación para respuesta  al flujo migratorio y a la  emergencia  en salud por el  COVID -19</t>
  </si>
  <si>
    <t>Escuelas seguraspara el acceso y permanencia de niñas,niños y adolescentes afectados por el conflicto en los municipios priorizados en el Departamento de Arauca.</t>
  </si>
  <si>
    <t>Intervención estrategica en educación para respuesta al flujo Migratorio</t>
  </si>
  <si>
    <t>Promover el acceso a entornos escolares y de primera infancia protección a NNA afectados por flujos migratorios.</t>
  </si>
  <si>
    <t>Proteccion y asistencia humanitaria a los afectados de desplazamiento internos y/o los afectados de restricciones en su movilidad en Colombia</t>
  </si>
  <si>
    <t>Implementación del proceso de integración social de niños, niñas, adolecentes a través de lugares transitorios de acogida (LTA), espacios físicos habilitados para aquellos para que ellos y ellas accedan a los servicios básicos necesarios para el inicio del proceso de integración: alojamiento, alimentación orientación, psicosocial, recreación, formación, reintegración familiar y comunitaria y otras definidas en el convenio.</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</si>
  <si>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</si>
  <si>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</si>
  <si>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</si>
  <si>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Fortalecer la Gestion Interinstitucional para la implementación de la Ruta el "Buen Trato Una Ruta Hacia La Paz".</t>
  </si>
  <si>
    <t>Maria Carolina Perdomo Galindo</t>
  </si>
  <si>
    <t>Carrera 22 # 143 - 11</t>
  </si>
  <si>
    <t>3142397472</t>
  </si>
  <si>
    <t>Bogotá Carrera 22 # 143 - 11</t>
  </si>
  <si>
    <t>gestiondeoportunidades@cid.org.co</t>
  </si>
  <si>
    <t>2021-81-10001956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</si>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</sst>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78" zoomScale="60" zoomScaleNormal="60"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2709</v>
      </c>
      <c r="D15" s="29"/>
      <c r="E15" s="29"/>
      <c r="F15" s="1"/>
      <c r="G15" s="27" t="s">
        <v>9</v>
      </c>
      <c r="H15" s="30" t="s">
        <v>114</v>
      </c>
      <c r="I15" s="27" t="s">
        <v>10</v>
      </c>
      <c r="J15" s="30" t="s">
        <v>11</v>
      </c>
      <c r="K15" s="1"/>
      <c r="L15" s="158" t="s">
        <v>12</v>
      </c>
      <c r="M15" s="132"/>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45"/>
      <c r="I20" s="40" t="s">
        <v>114</v>
      </c>
      <c r="J20" s="41" t="s">
        <v>222</v>
      </c>
      <c r="K20" s="42">
        <v>2300445000</v>
      </c>
      <c r="L20" s="43"/>
      <c r="M20" s="43">
        <v>44561</v>
      </c>
      <c r="N20" s="44">
        <f t="shared" ref="N20:N35" si="0">+(M20-L20)/30</f>
        <v>1485.3666666666666</v>
      </c>
      <c r="O20" s="45"/>
      <c r="P20" s="1"/>
      <c r="Q20" s="1"/>
      <c r="R20" s="1"/>
      <c r="S20" s="1"/>
      <c r="T20" s="1"/>
      <c r="U20" s="46"/>
      <c r="V20" s="47">
        <f t="shared" ref="V20:W20" ca="1" si="1">NOW()</f>
        <v>44194.726170949078</v>
      </c>
      <c r="W20" s="47">
        <f t="shared" ca="1" si="1"/>
        <v>44194.726170949078</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4" t="s">
        <v>2710</v>
      </c>
      <c r="J39" s="165"/>
      <c r="K39" s="165"/>
      <c r="L39" s="165"/>
      <c r="M39" s="165"/>
      <c r="N39" s="166"/>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2676</v>
      </c>
      <c r="C48" s="66" t="s">
        <v>41</v>
      </c>
      <c r="D48" s="67" t="s">
        <v>2677</v>
      </c>
      <c r="E48" s="68">
        <v>39934</v>
      </c>
      <c r="F48" s="68">
        <v>40177</v>
      </c>
      <c r="G48" s="69">
        <f t="shared" ref="G48:G107" si="2">IF(AND(E48&lt;&gt;"",F48&lt;&gt;""),((F48-E48)/30),"")</f>
        <v>8.1</v>
      </c>
      <c r="H48" s="65" t="s">
        <v>2678</v>
      </c>
      <c r="I48" s="67" t="s">
        <v>114</v>
      </c>
      <c r="J48" s="67" t="s">
        <v>368</v>
      </c>
      <c r="K48" s="70">
        <v>527056467</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2679</v>
      </c>
      <c r="C49" s="71" t="s">
        <v>46</v>
      </c>
      <c r="D49" s="67" t="s">
        <v>2684</v>
      </c>
      <c r="E49" s="68">
        <v>40709</v>
      </c>
      <c r="F49" s="68">
        <v>40891</v>
      </c>
      <c r="G49" s="69">
        <f t="shared" si="2"/>
        <v>6.0666666666666664</v>
      </c>
      <c r="H49" s="65" t="s">
        <v>2703</v>
      </c>
      <c r="I49" s="67" t="s">
        <v>114</v>
      </c>
      <c r="J49" s="67" t="s">
        <v>222</v>
      </c>
      <c r="K49" s="70">
        <v>174259935</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2680</v>
      </c>
      <c r="C50" s="71" t="s">
        <v>46</v>
      </c>
      <c r="D50" s="67" t="s">
        <v>2685</v>
      </c>
      <c r="E50" s="68">
        <v>41799</v>
      </c>
      <c r="F50" s="68">
        <v>42216</v>
      </c>
      <c r="G50" s="69">
        <f t="shared" si="2"/>
        <v>13.9</v>
      </c>
      <c r="H50" s="74" t="s">
        <v>2702</v>
      </c>
      <c r="I50" s="67" t="s">
        <v>114</v>
      </c>
      <c r="J50" s="67" t="s">
        <v>222</v>
      </c>
      <c r="K50" s="70">
        <v>5256767987</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2681</v>
      </c>
      <c r="C51" s="71" t="s">
        <v>41</v>
      </c>
      <c r="D51" s="67" t="s">
        <v>2686</v>
      </c>
      <c r="E51" s="68">
        <v>41464</v>
      </c>
      <c r="F51" s="68">
        <v>41638</v>
      </c>
      <c r="G51" s="69">
        <f t="shared" si="2"/>
        <v>5.8</v>
      </c>
      <c r="H51" s="65" t="s">
        <v>2701</v>
      </c>
      <c r="I51" s="67" t="s">
        <v>114</v>
      </c>
      <c r="J51" s="67" t="s">
        <v>158</v>
      </c>
      <c r="K51" s="70">
        <v>4508464200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2679</v>
      </c>
      <c r="C52" s="71" t="s">
        <v>46</v>
      </c>
      <c r="D52" s="67" t="s">
        <v>2687</v>
      </c>
      <c r="E52" s="68">
        <v>42508</v>
      </c>
      <c r="F52" s="68">
        <v>42704</v>
      </c>
      <c r="G52" s="69">
        <f t="shared" si="2"/>
        <v>6.5333333333333332</v>
      </c>
      <c r="H52" s="74" t="s">
        <v>2700</v>
      </c>
      <c r="I52" s="67" t="s">
        <v>114</v>
      </c>
      <c r="J52" s="67" t="s">
        <v>222</v>
      </c>
      <c r="K52" s="70">
        <v>1475078930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c r="A53" s="64">
        <v>6</v>
      </c>
      <c r="B53" s="65" t="s">
        <v>2682</v>
      </c>
      <c r="C53" s="71" t="s">
        <v>41</v>
      </c>
      <c r="D53" s="67" t="s">
        <v>2688</v>
      </c>
      <c r="E53" s="68">
        <v>42816</v>
      </c>
      <c r="F53" s="68">
        <v>43030</v>
      </c>
      <c r="G53" s="69">
        <f t="shared" si="2"/>
        <v>7.1333333333333337</v>
      </c>
      <c r="H53" s="74" t="s">
        <v>2699</v>
      </c>
      <c r="I53" s="67" t="s">
        <v>114</v>
      </c>
      <c r="J53" s="67" t="s">
        <v>158</v>
      </c>
      <c r="K53" s="70">
        <v>1008677712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2683</v>
      </c>
      <c r="C54" s="71" t="s">
        <v>41</v>
      </c>
      <c r="D54" s="67" t="s">
        <v>2689</v>
      </c>
      <c r="E54" s="68">
        <v>43313</v>
      </c>
      <c r="F54" s="68">
        <v>43677</v>
      </c>
      <c r="G54" s="69">
        <f t="shared" si="2"/>
        <v>12.133333333333333</v>
      </c>
      <c r="H54" s="65" t="s">
        <v>2698</v>
      </c>
      <c r="I54" s="67" t="s">
        <v>114</v>
      </c>
      <c r="J54" s="67" t="s">
        <v>339</v>
      </c>
      <c r="K54" s="70">
        <v>1302161336</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2682</v>
      </c>
      <c r="C55" s="71" t="s">
        <v>41</v>
      </c>
      <c r="D55" s="67" t="s">
        <v>2690</v>
      </c>
      <c r="E55" s="68">
        <v>43336</v>
      </c>
      <c r="F55" s="68">
        <v>43428</v>
      </c>
      <c r="G55" s="69">
        <f t="shared" si="2"/>
        <v>3.0666666666666669</v>
      </c>
      <c r="H55" s="65" t="s">
        <v>2697</v>
      </c>
      <c r="I55" s="67" t="s">
        <v>114</v>
      </c>
      <c r="J55" s="67" t="s">
        <v>281</v>
      </c>
      <c r="K55" s="70">
        <v>501742597</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2682</v>
      </c>
      <c r="C56" s="71" t="s">
        <v>41</v>
      </c>
      <c r="D56" s="67" t="s">
        <v>2691</v>
      </c>
      <c r="E56" s="68">
        <v>43647</v>
      </c>
      <c r="F56" s="68">
        <v>43814</v>
      </c>
      <c r="G56" s="69">
        <f t="shared" si="2"/>
        <v>5.5666666666666664</v>
      </c>
      <c r="H56" s="65" t="s">
        <v>2696</v>
      </c>
      <c r="I56" s="67" t="s">
        <v>114</v>
      </c>
      <c r="J56" s="67" t="s">
        <v>114</v>
      </c>
      <c r="K56" s="70">
        <v>234936406</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t="s">
        <v>2682</v>
      </c>
      <c r="C57" s="71" t="s">
        <v>41</v>
      </c>
      <c r="D57" s="67" t="s">
        <v>2692</v>
      </c>
      <c r="E57" s="68">
        <v>43612</v>
      </c>
      <c r="F57" s="68">
        <v>43820</v>
      </c>
      <c r="G57" s="69">
        <f t="shared" si="2"/>
        <v>6.9333333333333336</v>
      </c>
      <c r="H57" s="65" t="s">
        <v>2695</v>
      </c>
      <c r="I57" s="67" t="s">
        <v>114</v>
      </c>
      <c r="J57" s="67" t="s">
        <v>114</v>
      </c>
      <c r="K57" s="70">
        <v>507687651</v>
      </c>
      <c r="L57" s="71" t="s">
        <v>108</v>
      </c>
      <c r="M57" s="72">
        <v>1</v>
      </c>
      <c r="N57" s="71" t="s">
        <v>109</v>
      </c>
      <c r="O57" s="71" t="s">
        <v>108</v>
      </c>
      <c r="P57" s="73"/>
      <c r="Q57" s="73"/>
      <c r="R57" s="73"/>
      <c r="S57" s="73"/>
      <c r="T57" s="73"/>
      <c r="U57" s="73"/>
      <c r="V57" s="73"/>
      <c r="W57" s="73"/>
      <c r="X57" s="73"/>
      <c r="Y57" s="73"/>
      <c r="Z57" s="73"/>
      <c r="AA57" s="73"/>
      <c r="AB57" s="73"/>
    </row>
    <row r="58" spans="1:28" ht="24.75" customHeight="1" outlineLevel="1">
      <c r="A58" s="64">
        <v>11</v>
      </c>
      <c r="B58" s="65" t="s">
        <v>2682</v>
      </c>
      <c r="C58" s="71" t="s">
        <v>41</v>
      </c>
      <c r="D58" s="67" t="s">
        <v>2693</v>
      </c>
      <c r="E58" s="68">
        <v>44014</v>
      </c>
      <c r="F58" s="68">
        <v>44165</v>
      </c>
      <c r="G58" s="69">
        <f t="shared" si="2"/>
        <v>5.0333333333333332</v>
      </c>
      <c r="H58" s="65" t="s">
        <v>2694</v>
      </c>
      <c r="I58" s="67" t="s">
        <v>114</v>
      </c>
      <c r="J58" s="67" t="s">
        <v>339</v>
      </c>
      <c r="K58" s="70">
        <v>232290200</v>
      </c>
      <c r="L58" s="71" t="s">
        <v>108</v>
      </c>
      <c r="M58" s="72">
        <v>1</v>
      </c>
      <c r="N58" s="71" t="s">
        <v>109</v>
      </c>
      <c r="O58" s="71" t="s">
        <v>108</v>
      </c>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2"/>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2"/>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2"/>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2"/>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2"/>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2"/>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2"/>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2"/>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2"/>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2"/>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2"/>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2"/>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2"/>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2"/>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2"/>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2"/>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2"/>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2"/>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2"/>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2"/>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2"/>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2"/>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2"/>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2"/>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2"/>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2"/>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2"/>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2"/>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2"/>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2"/>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2"/>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2"/>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2"/>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2"/>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2"/>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2711</v>
      </c>
      <c r="E114" s="68">
        <v>43880</v>
      </c>
      <c r="F114" s="68">
        <v>44196</v>
      </c>
      <c r="G114" s="69">
        <f t="shared" ref="G114" si="3">IF(AND(E114&lt;&gt;"",F114&lt;&gt;""),((F114-E114)/30),"")</f>
        <v>10.533333333333333</v>
      </c>
      <c r="H114" s="65" t="s">
        <v>2712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4">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4"/>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4"/>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4"/>
        <v/>
      </c>
      <c r="H118" s="65"/>
      <c r="I118" s="67"/>
      <c r="J118" s="67"/>
      <c r="K118" s="82"/>
      <c r="L118" s="79" t="str">
        <f>+IF(AND(K118&gt;0,O118="Ejecución"),(K118/877802)*MI_Oferente_Singular!$N118,IF(AND(K118&gt;0,O118&lt;&gt;"Ejecución"),"-",""))</f>
        <v/>
      </c>
      <c r="M118" s="71"/>
      <c r="N118" s="80" t="str">
        <f t="shared" ref="N118:N160" si="5">+IF(M118="No",1,IF(M118="Si","Ingrese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4"/>
        <v/>
      </c>
      <c r="H119" s="65"/>
      <c r="I119" s="67"/>
      <c r="J119" s="67"/>
      <c r="K119" s="82"/>
      <c r="L119" s="79" t="str">
        <f>+IF(AND(K119&gt;0,O119="Ejecución"),(K119/877802)*MI_Oferente_Singular!$N119,IF(AND(K119&gt;0,O119&lt;&gt;"Ejecución"),"-",""))</f>
        <v/>
      </c>
      <c r="M119" s="71"/>
      <c r="N119" s="80" t="str">
        <f t="shared" si="5"/>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4"/>
        <v/>
      </c>
      <c r="H120" s="65"/>
      <c r="I120" s="67"/>
      <c r="J120" s="67"/>
      <c r="K120" s="82"/>
      <c r="L120" s="79" t="str">
        <f>+IF(AND(K120&gt;0,O120="Ejecución"),(K120/877802)*MI_Oferente_Singular!$N120,IF(AND(K120&gt;0,O120&lt;&gt;"Ejecución"),"-",""))</f>
        <v/>
      </c>
      <c r="M120" s="71"/>
      <c r="N120" s="80" t="str">
        <f t="shared" si="5"/>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4"/>
        <v/>
      </c>
      <c r="H121" s="74"/>
      <c r="I121" s="67"/>
      <c r="J121" s="67"/>
      <c r="K121" s="82"/>
      <c r="L121" s="79" t="str">
        <f>+IF(AND(K121&gt;0,O121="Ejecución"),(K121/877802)*MI_Oferente_Singular!$N121,IF(AND(K121&gt;0,O121&lt;&gt;"Ejecución"),"-",""))</f>
        <v/>
      </c>
      <c r="M121" s="71"/>
      <c r="N121" s="80" t="str">
        <f t="shared" si="5"/>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4"/>
        <v/>
      </c>
      <c r="H122" s="65"/>
      <c r="I122" s="67"/>
      <c r="J122" s="67"/>
      <c r="K122" s="82"/>
      <c r="L122" s="79" t="str">
        <f>+IF(AND(K122&gt;0,O122="Ejecución"),(K122/877802)*MI_Oferente_Singular!$N122,IF(AND(K122&gt;0,O122&lt;&gt;"Ejecución"),"-",""))</f>
        <v/>
      </c>
      <c r="M122" s="71"/>
      <c r="N122" s="80" t="str">
        <f t="shared" si="5"/>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4"/>
        <v/>
      </c>
      <c r="H123" s="65"/>
      <c r="I123" s="67"/>
      <c r="J123" s="67"/>
      <c r="K123" s="82"/>
      <c r="L123" s="79" t="str">
        <f>+IF(AND(K123&gt;0,O123="Ejecución"),(K123/877802)*MI_Oferente_Singular!$N123,IF(AND(K123&gt;0,O123&lt;&gt;"Ejecución"),"-",""))</f>
        <v/>
      </c>
      <c r="M123" s="71"/>
      <c r="N123" s="80" t="str">
        <f t="shared" si="5"/>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4"/>
        <v/>
      </c>
      <c r="H124" s="65"/>
      <c r="I124" s="67"/>
      <c r="J124" s="67"/>
      <c r="K124" s="82"/>
      <c r="L124" s="79" t="str">
        <f>+IF(AND(K124&gt;0,O124="Ejecución"),(K124/877802)*MI_Oferente_Singular!$N124,IF(AND(K124&gt;0,O124&lt;&gt;"Ejecución"),"-",""))</f>
        <v/>
      </c>
      <c r="M124" s="71"/>
      <c r="N124" s="80" t="str">
        <f t="shared" si="5"/>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4"/>
        <v/>
      </c>
      <c r="H125" s="65"/>
      <c r="I125" s="67"/>
      <c r="J125" s="67"/>
      <c r="K125" s="82"/>
      <c r="L125" s="79" t="str">
        <f>+IF(AND(K125&gt;0,O125="Ejecución"),(K125/877802)*MI_Oferente_Singular!$N125,IF(AND(K125&gt;0,O125&lt;&gt;"Ejecución"),"-",""))</f>
        <v/>
      </c>
      <c r="M125" s="71"/>
      <c r="N125" s="80" t="str">
        <f t="shared" si="5"/>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4"/>
        <v/>
      </c>
      <c r="H126" s="65"/>
      <c r="I126" s="67"/>
      <c r="J126" s="67"/>
      <c r="K126" s="82"/>
      <c r="L126" s="79" t="str">
        <f>+IF(AND(K126&gt;0,O126="Ejecución"),(K126/877802)*MI_Oferente_Singular!$N126,IF(AND(K126&gt;0,O126&lt;&gt;"Ejecución"),"-",""))</f>
        <v/>
      </c>
      <c r="M126" s="71"/>
      <c r="N126" s="80" t="str">
        <f t="shared" si="5"/>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4"/>
        <v/>
      </c>
      <c r="H127" s="65"/>
      <c r="I127" s="67"/>
      <c r="J127" s="67"/>
      <c r="K127" s="82"/>
      <c r="L127" s="79" t="str">
        <f>+IF(AND(K127&gt;0,O127="Ejecución"),(K127/877802)*MI_Oferente_Singular!$N127,IF(AND(K127&gt;0,O127&lt;&gt;"Ejecución"),"-",""))</f>
        <v/>
      </c>
      <c r="M127" s="71"/>
      <c r="N127" s="80" t="str">
        <f t="shared" si="5"/>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4"/>
        <v/>
      </c>
      <c r="H128" s="65"/>
      <c r="I128" s="67"/>
      <c r="J128" s="67"/>
      <c r="K128" s="82"/>
      <c r="L128" s="79" t="str">
        <f>+IF(AND(K128&gt;0,O128="Ejecución"),(K128/877802)*MI_Oferente_Singular!$N128,IF(AND(K128&gt;0,O128&lt;&gt;"Ejecución"),"-",""))</f>
        <v/>
      </c>
      <c r="M128" s="71"/>
      <c r="N128" s="80" t="str">
        <f t="shared" si="5"/>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4"/>
        <v/>
      </c>
      <c r="H129" s="65"/>
      <c r="I129" s="67"/>
      <c r="J129" s="67"/>
      <c r="K129" s="82"/>
      <c r="L129" s="79" t="str">
        <f>+IF(AND(K129&gt;0,O129="Ejecución"),(K129/877802)*MI_Oferente_Singular!$N129,IF(AND(K129&gt;0,O129&lt;&gt;"Ejecución"),"-",""))</f>
        <v/>
      </c>
      <c r="M129" s="71"/>
      <c r="N129" s="80" t="str">
        <f t="shared" si="5"/>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4"/>
        <v/>
      </c>
      <c r="H130" s="65"/>
      <c r="I130" s="67"/>
      <c r="J130" s="67"/>
      <c r="K130" s="82"/>
      <c r="L130" s="79" t="str">
        <f>+IF(AND(K130&gt;0,O130="Ejecución"),(K130/877802)*MI_Oferente_Singular!$N130,IF(AND(K130&gt;0,O130&lt;&gt;"Ejecución"),"-",""))</f>
        <v/>
      </c>
      <c r="M130" s="71"/>
      <c r="N130" s="80" t="str">
        <f t="shared" si="5"/>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4"/>
        <v/>
      </c>
      <c r="H131" s="65"/>
      <c r="I131" s="67"/>
      <c r="J131" s="67"/>
      <c r="K131" s="82"/>
      <c r="L131" s="79" t="str">
        <f>+IF(AND(K131&gt;0,O131="Ejecución"),(K131/877802)*MI_Oferente_Singular!$N131,IF(AND(K131&gt;0,O131&lt;&gt;"Ejecución"),"-",""))</f>
        <v/>
      </c>
      <c r="M131" s="71"/>
      <c r="N131" s="80" t="str">
        <f t="shared" si="5"/>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4"/>
        <v/>
      </c>
      <c r="H132" s="65"/>
      <c r="I132" s="67"/>
      <c r="J132" s="67"/>
      <c r="K132" s="82"/>
      <c r="L132" s="79" t="str">
        <f>+IF(AND(K132&gt;0,O132="Ejecución"),(K132/877802)*MI_Oferente_Singular!$N132,IF(AND(K132&gt;0,O132&lt;&gt;"Ejecución"),"-",""))</f>
        <v/>
      </c>
      <c r="M132" s="71"/>
      <c r="N132" s="80" t="str">
        <f t="shared" si="5"/>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4"/>
        <v/>
      </c>
      <c r="H133" s="65"/>
      <c r="I133" s="67"/>
      <c r="J133" s="67"/>
      <c r="K133" s="82"/>
      <c r="L133" s="79" t="str">
        <f>+IF(AND(K133&gt;0,O133="Ejecución"),(K133/877802)*MI_Oferente_Singular!$N133,IF(AND(K133&gt;0,O133&lt;&gt;"Ejecución"),"-",""))</f>
        <v/>
      </c>
      <c r="M133" s="71"/>
      <c r="N133" s="80" t="str">
        <f t="shared" si="5"/>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4"/>
        <v/>
      </c>
      <c r="H134" s="65"/>
      <c r="I134" s="67"/>
      <c r="J134" s="67"/>
      <c r="K134" s="82"/>
      <c r="L134" s="79" t="str">
        <f>+IF(AND(K134&gt;0,O134="Ejecución"),(K134/877802)*MI_Oferente_Singular!$N134,IF(AND(K134&gt;0,O134&lt;&gt;"Ejecución"),"-",""))</f>
        <v/>
      </c>
      <c r="M134" s="71"/>
      <c r="N134" s="80" t="str">
        <f t="shared" si="5"/>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4"/>
        <v/>
      </c>
      <c r="H135" s="65"/>
      <c r="I135" s="67"/>
      <c r="J135" s="67"/>
      <c r="K135" s="82"/>
      <c r="L135" s="79" t="str">
        <f>+IF(AND(K135&gt;0,O135="Ejecución"),(K135/877802)*MI_Oferente_Singular!$N135,IF(AND(K135&gt;0,O135&lt;&gt;"Ejecución"),"-",""))</f>
        <v/>
      </c>
      <c r="M135" s="71"/>
      <c r="N135" s="80" t="str">
        <f t="shared" si="5"/>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4"/>
        <v/>
      </c>
      <c r="H136" s="65"/>
      <c r="I136" s="67"/>
      <c r="J136" s="67"/>
      <c r="K136" s="82"/>
      <c r="L136" s="79" t="str">
        <f>+IF(AND(K136&gt;0,O136="Ejecución"),(K136/877802)*MI_Oferente_Singular!$N136,IF(AND(K136&gt;0,O136&lt;&gt;"Ejecución"),"-",""))</f>
        <v/>
      </c>
      <c r="M136" s="71"/>
      <c r="N136" s="80" t="str">
        <f t="shared" si="5"/>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4"/>
        <v/>
      </c>
      <c r="H137" s="65"/>
      <c r="I137" s="67"/>
      <c r="J137" s="67"/>
      <c r="K137" s="82"/>
      <c r="L137" s="79" t="str">
        <f>+IF(AND(K137&gt;0,O137="Ejecución"),(K137/877802)*MI_Oferente_Singular!$N137,IF(AND(K137&gt;0,O137&lt;&gt;"Ejecución"),"-",""))</f>
        <v/>
      </c>
      <c r="M137" s="71"/>
      <c r="N137" s="80" t="str">
        <f t="shared" si="5"/>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4"/>
        <v/>
      </c>
      <c r="H138" s="65"/>
      <c r="I138" s="67"/>
      <c r="J138" s="67"/>
      <c r="K138" s="82"/>
      <c r="L138" s="79" t="str">
        <f>+IF(AND(K138&gt;0,O138="Ejecución"),(K138/877802)*MI_Oferente_Singular!$N138,IF(AND(K138&gt;0,O138&lt;&gt;"Ejecución"),"-",""))</f>
        <v/>
      </c>
      <c r="M138" s="71"/>
      <c r="N138" s="80" t="str">
        <f t="shared" si="5"/>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4"/>
        <v/>
      </c>
      <c r="H139" s="65"/>
      <c r="I139" s="67"/>
      <c r="J139" s="67"/>
      <c r="K139" s="82"/>
      <c r="L139" s="79" t="str">
        <f>+IF(AND(K139&gt;0,O139="Ejecución"),(K139/877802)*MI_Oferente_Singular!$N139,IF(AND(K139&gt;0,O139&lt;&gt;"Ejecución"),"-",""))</f>
        <v/>
      </c>
      <c r="M139" s="71"/>
      <c r="N139" s="80" t="str">
        <f t="shared" si="5"/>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4"/>
        <v/>
      </c>
      <c r="H140" s="65"/>
      <c r="I140" s="67"/>
      <c r="J140" s="67"/>
      <c r="K140" s="82"/>
      <c r="L140" s="79" t="str">
        <f>+IF(AND(K140&gt;0,O140="Ejecución"),(K140/877802)*MI_Oferente_Singular!$N140,IF(AND(K140&gt;0,O140&lt;&gt;"Ejecución"),"-",""))</f>
        <v/>
      </c>
      <c r="M140" s="71"/>
      <c r="N140" s="80" t="str">
        <f t="shared" si="5"/>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4"/>
        <v/>
      </c>
      <c r="H141" s="65"/>
      <c r="I141" s="67"/>
      <c r="J141" s="67"/>
      <c r="K141" s="82"/>
      <c r="L141" s="79" t="str">
        <f>+IF(AND(K141&gt;0,O141="Ejecución"),(K141/877802)*MI_Oferente_Singular!$N141,IF(AND(K141&gt;0,O141&lt;&gt;"Ejecución"),"-",""))</f>
        <v/>
      </c>
      <c r="M141" s="71"/>
      <c r="N141" s="80" t="str">
        <f t="shared" si="5"/>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4"/>
        <v/>
      </c>
      <c r="H142" s="65"/>
      <c r="I142" s="67"/>
      <c r="J142" s="67"/>
      <c r="K142" s="82"/>
      <c r="L142" s="79" t="str">
        <f>+IF(AND(K142&gt;0,O142="Ejecución"),(K142/877802)*MI_Oferente_Singular!$N142,IF(AND(K142&gt;0,O142&lt;&gt;"Ejecución"),"-",""))</f>
        <v/>
      </c>
      <c r="M142" s="71"/>
      <c r="N142" s="80" t="str">
        <f t="shared" si="5"/>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4"/>
        <v/>
      </c>
      <c r="H143" s="65"/>
      <c r="I143" s="67"/>
      <c r="J143" s="67"/>
      <c r="K143" s="82"/>
      <c r="L143" s="79" t="str">
        <f>+IF(AND(K143&gt;0,O143="Ejecución"),(K143/877802)*MI_Oferente_Singular!$N143,IF(AND(K143&gt;0,O143&lt;&gt;"Ejecución"),"-",""))</f>
        <v/>
      </c>
      <c r="M143" s="71"/>
      <c r="N143" s="80" t="str">
        <f t="shared" si="5"/>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4"/>
        <v/>
      </c>
      <c r="H144" s="65"/>
      <c r="I144" s="67"/>
      <c r="J144" s="67"/>
      <c r="K144" s="82"/>
      <c r="L144" s="79" t="str">
        <f>+IF(AND(K144&gt;0,O144="Ejecución"),(K144/877802)*MI_Oferente_Singular!$N144,IF(AND(K144&gt;0,O144&lt;&gt;"Ejecución"),"-",""))</f>
        <v/>
      </c>
      <c r="M144" s="71"/>
      <c r="N144" s="80" t="str">
        <f t="shared" si="5"/>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4"/>
        <v/>
      </c>
      <c r="H145" s="65"/>
      <c r="I145" s="67"/>
      <c r="J145" s="67"/>
      <c r="K145" s="82"/>
      <c r="L145" s="79" t="str">
        <f>+IF(AND(K145&gt;0,O145="Ejecución"),(K145/877802)*MI_Oferente_Singular!$N145,IF(AND(K145&gt;0,O145&lt;&gt;"Ejecución"),"-",""))</f>
        <v/>
      </c>
      <c r="M145" s="71"/>
      <c r="N145" s="80" t="str">
        <f t="shared" si="5"/>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4"/>
        <v/>
      </c>
      <c r="H146" s="65"/>
      <c r="I146" s="67"/>
      <c r="J146" s="67"/>
      <c r="K146" s="82"/>
      <c r="L146" s="79" t="str">
        <f>+IF(AND(K146&gt;0,O146="Ejecución"),(K146/877802)*MI_Oferente_Singular!$N146,IF(AND(K146&gt;0,O146&lt;&gt;"Ejecución"),"-",""))</f>
        <v/>
      </c>
      <c r="M146" s="71"/>
      <c r="N146" s="80" t="str">
        <f t="shared" si="5"/>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4"/>
        <v/>
      </c>
      <c r="H147" s="65"/>
      <c r="I147" s="67"/>
      <c r="J147" s="67"/>
      <c r="K147" s="82"/>
      <c r="L147" s="79" t="str">
        <f>+IF(AND(K147&gt;0,O147="Ejecución"),(K147/877802)*MI_Oferente_Singular!$N147,IF(AND(K147&gt;0,O147&lt;&gt;"Ejecución"),"-",""))</f>
        <v/>
      </c>
      <c r="M147" s="71"/>
      <c r="N147" s="80" t="str">
        <f t="shared" si="5"/>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4"/>
        <v/>
      </c>
      <c r="H148" s="65"/>
      <c r="I148" s="67"/>
      <c r="J148" s="67"/>
      <c r="K148" s="82"/>
      <c r="L148" s="79" t="str">
        <f>+IF(AND(K148&gt;0,O148="Ejecución"),(K148/877802)*MI_Oferente_Singular!$N148,IF(AND(K148&gt;0,O148&lt;&gt;"Ejecución"),"-",""))</f>
        <v/>
      </c>
      <c r="M148" s="71"/>
      <c r="N148" s="80" t="str">
        <f t="shared" si="5"/>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4"/>
        <v/>
      </c>
      <c r="H149" s="65"/>
      <c r="I149" s="67"/>
      <c r="J149" s="67"/>
      <c r="K149" s="82"/>
      <c r="L149" s="79" t="str">
        <f>+IF(AND(K149&gt;0,O149="Ejecución"),(K149/877802)*MI_Oferente_Singular!$N149,IF(AND(K149&gt;0,O149&lt;&gt;"Ejecución"),"-",""))</f>
        <v/>
      </c>
      <c r="M149" s="71"/>
      <c r="N149" s="80" t="str">
        <f t="shared" si="5"/>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4"/>
        <v/>
      </c>
      <c r="H150" s="65"/>
      <c r="I150" s="67"/>
      <c r="J150" s="67"/>
      <c r="K150" s="82"/>
      <c r="L150" s="79" t="str">
        <f>+IF(AND(K150&gt;0,O150="Ejecución"),(K150/877802)*MI_Oferente_Singular!$N150,IF(AND(K150&gt;0,O150&lt;&gt;"Ejecución"),"-",""))</f>
        <v/>
      </c>
      <c r="M150" s="71"/>
      <c r="N150" s="80" t="str">
        <f t="shared" si="5"/>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4"/>
        <v/>
      </c>
      <c r="H151" s="65"/>
      <c r="I151" s="67"/>
      <c r="J151" s="67"/>
      <c r="K151" s="82"/>
      <c r="L151" s="79" t="str">
        <f>+IF(AND(K151&gt;0,O151="Ejecución"),(K151/877802)*MI_Oferente_Singular!$N151,IF(AND(K151&gt;0,O151&lt;&gt;"Ejecución"),"-",""))</f>
        <v/>
      </c>
      <c r="M151" s="71"/>
      <c r="N151" s="80" t="str">
        <f t="shared" si="5"/>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4"/>
        <v/>
      </c>
      <c r="H152" s="65"/>
      <c r="I152" s="67"/>
      <c r="J152" s="67"/>
      <c r="K152" s="82"/>
      <c r="L152" s="79" t="str">
        <f>+IF(AND(K152&gt;0,O152="Ejecución"),(K152/877802)*MI_Oferente_Singular!$N152,IF(AND(K152&gt;0,O152&lt;&gt;"Ejecución"),"-",""))</f>
        <v/>
      </c>
      <c r="M152" s="71"/>
      <c r="N152" s="80" t="str">
        <f t="shared" si="5"/>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4"/>
        <v/>
      </c>
      <c r="H153" s="65"/>
      <c r="I153" s="67"/>
      <c r="J153" s="67"/>
      <c r="K153" s="82"/>
      <c r="L153" s="79" t="str">
        <f>+IF(AND(K153&gt;0,O153="Ejecución"),(K153/877802)*MI_Oferente_Singular!$N153,IF(AND(K153&gt;0,O153&lt;&gt;"Ejecución"),"-",""))</f>
        <v/>
      </c>
      <c r="M153" s="71"/>
      <c r="N153" s="80" t="str">
        <f t="shared" si="5"/>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4"/>
        <v/>
      </c>
      <c r="H154" s="65"/>
      <c r="I154" s="67"/>
      <c r="J154" s="67"/>
      <c r="K154" s="82"/>
      <c r="L154" s="79" t="str">
        <f>+IF(AND(K154&gt;0,O154="Ejecución"),(K154/877802)*MI_Oferente_Singular!$N154,IF(AND(K154&gt;0,O154&lt;&gt;"Ejecución"),"-",""))</f>
        <v/>
      </c>
      <c r="M154" s="71"/>
      <c r="N154" s="80" t="str">
        <f t="shared" si="5"/>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4"/>
        <v/>
      </c>
      <c r="H155" s="65"/>
      <c r="I155" s="67"/>
      <c r="J155" s="67"/>
      <c r="K155" s="82"/>
      <c r="L155" s="79" t="str">
        <f>+IF(AND(K155&gt;0,O155="Ejecución"),(K155/877802)*MI_Oferente_Singular!$N155,IF(AND(K155&gt;0,O155&lt;&gt;"Ejecución"),"-",""))</f>
        <v/>
      </c>
      <c r="M155" s="71"/>
      <c r="N155" s="80" t="str">
        <f t="shared" si="5"/>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4"/>
        <v/>
      </c>
      <c r="H156" s="65"/>
      <c r="I156" s="67"/>
      <c r="J156" s="67"/>
      <c r="K156" s="82"/>
      <c r="L156" s="79" t="str">
        <f>+IF(AND(K156&gt;0,O156="Ejecución"),(K156/877802)*MI_Oferente_Singular!$N156,IF(AND(K156&gt;0,O156&lt;&gt;"Ejecución"),"-",""))</f>
        <v/>
      </c>
      <c r="M156" s="71"/>
      <c r="N156" s="80" t="str">
        <f t="shared" si="5"/>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4"/>
        <v/>
      </c>
      <c r="H157" s="65"/>
      <c r="I157" s="67"/>
      <c r="J157" s="67"/>
      <c r="K157" s="82"/>
      <c r="L157" s="79" t="str">
        <f>+IF(AND(K157&gt;0,O157="Ejecución"),(K157/877802)*MI_Oferente_Singular!$N157,IF(AND(K157&gt;0,O157&lt;&gt;"Ejecución"),"-",""))</f>
        <v/>
      </c>
      <c r="M157" s="71"/>
      <c r="N157" s="80" t="str">
        <f t="shared" si="5"/>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4"/>
        <v/>
      </c>
      <c r="H158" s="65"/>
      <c r="I158" s="67"/>
      <c r="J158" s="67"/>
      <c r="K158" s="82"/>
      <c r="L158" s="79" t="str">
        <f>+IF(AND(K158&gt;0,O158="Ejecución"),(K158/877802)*MI_Oferente_Singular!$N158,IF(AND(K158&gt;0,O158&lt;&gt;"Ejecución"),"-",""))</f>
        <v/>
      </c>
      <c r="M158" s="71"/>
      <c r="N158" s="80" t="str">
        <f t="shared" si="5"/>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4"/>
        <v/>
      </c>
      <c r="H159" s="65"/>
      <c r="I159" s="67"/>
      <c r="J159" s="67"/>
      <c r="K159" s="82"/>
      <c r="L159" s="79" t="str">
        <f>+IF(AND(K159&gt;0,O159="Ejecución"),(K159/877802)*MI_Oferente_Singular!$N159,IF(AND(K159&gt;0,O159&lt;&gt;"Ejecución"),"-",""))</f>
        <v/>
      </c>
      <c r="M159" s="71"/>
      <c r="N159" s="80" t="str">
        <f t="shared" si="5"/>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4"/>
        <v/>
      </c>
      <c r="H160" s="65"/>
      <c r="I160" s="67"/>
      <c r="J160" s="67"/>
      <c r="K160" s="82"/>
      <c r="L160" s="79" t="str">
        <f>+IF(AND(K160&gt;0,O160="Ejecución"),(K160/877802)*MI_Oferente_Singular!$N160,IF(AND(K160&gt;0,O160&lt;&gt;"Ejecución"),"-",""))</f>
        <v/>
      </c>
      <c r="M160" s="71"/>
      <c r="N160" s="80" t="str">
        <f t="shared" si="5"/>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6">IF(Y178&gt;0,SUM(E180+Y178),"")</f>
        <v/>
      </c>
      <c r="AA178" s="10"/>
      <c r="AB178" s="10"/>
    </row>
    <row r="179" spans="1:28" ht="15.75" customHeight="1">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6"/>
        <v/>
      </c>
      <c r="AA179" s="10"/>
      <c r="AB179" s="10"/>
    </row>
    <row r="180" spans="1:28" ht="15.75" hidden="1" customHeight="1">
      <c r="A180" s="4"/>
      <c r="B180" s="131"/>
      <c r="C180" s="132"/>
      <c r="D180" s="132"/>
      <c r="E180" s="100"/>
      <c r="F180" s="1"/>
      <c r="G180" s="1"/>
      <c r="H180" s="1"/>
      <c r="I180" s="131"/>
      <c r="J180" s="132"/>
      <c r="K180" s="132"/>
      <c r="L180" s="132"/>
      <c r="M180" s="1"/>
      <c r="N180" s="1"/>
      <c r="O180" s="5"/>
      <c r="P180" s="1"/>
      <c r="Q180" s="10"/>
      <c r="R180" s="98" t="str">
        <f t="shared" ref="R180:R183" si="7">IF(S180&gt;0,SUM(L180+S180),"")</f>
        <v/>
      </c>
      <c r="S180" s="93"/>
      <c r="T180" s="10"/>
      <c r="U180" s="124" t="s">
        <v>76</v>
      </c>
      <c r="V180" s="125"/>
      <c r="W180" s="126"/>
      <c r="X180" s="92">
        <v>0.03</v>
      </c>
      <c r="Y180" s="93"/>
      <c r="Z180" s="94" t="str">
        <f t="shared" si="6"/>
        <v/>
      </c>
      <c r="AA180" s="10"/>
      <c r="AB180" s="10"/>
    </row>
    <row r="181" spans="1:28" ht="15.75" hidden="1" customHeight="1">
      <c r="A181" s="4"/>
      <c r="B181" s="131"/>
      <c r="C181" s="132"/>
      <c r="D181" s="132"/>
      <c r="E181" s="100"/>
      <c r="F181" s="1"/>
      <c r="G181" s="1"/>
      <c r="H181" s="1"/>
      <c r="I181" s="131"/>
      <c r="J181" s="132"/>
      <c r="K181" s="132"/>
      <c r="L181" s="132"/>
      <c r="M181" s="1"/>
      <c r="N181" s="1"/>
      <c r="O181" s="5"/>
      <c r="P181" s="1"/>
      <c r="Q181" s="10"/>
      <c r="R181" s="98" t="str">
        <f t="shared" si="7"/>
        <v/>
      </c>
      <c r="S181" s="93"/>
      <c r="T181" s="10"/>
      <c r="U181" s="10"/>
      <c r="V181" s="10"/>
      <c r="W181" s="10"/>
      <c r="X181" s="10"/>
      <c r="Y181" s="10"/>
      <c r="Z181" s="10"/>
      <c r="AA181" s="10"/>
      <c r="AB181" s="10"/>
    </row>
    <row r="182" spans="1:28" ht="15.75" hidden="1" customHeight="1">
      <c r="A182" s="4"/>
      <c r="B182" s="131"/>
      <c r="C182" s="132"/>
      <c r="D182" s="132"/>
      <c r="E182" s="100"/>
      <c r="F182" s="1"/>
      <c r="G182" s="1"/>
      <c r="H182" s="1"/>
      <c r="I182" s="131"/>
      <c r="J182" s="132"/>
      <c r="K182" s="132"/>
      <c r="L182" s="132"/>
      <c r="M182" s="1"/>
      <c r="N182" s="1"/>
      <c r="O182" s="5"/>
      <c r="P182" s="1"/>
      <c r="Q182" s="10"/>
      <c r="R182" s="98" t="str">
        <f t="shared" si="7"/>
        <v/>
      </c>
      <c r="S182" s="93"/>
      <c r="T182" s="10"/>
      <c r="U182" s="10"/>
      <c r="V182" s="10"/>
      <c r="W182" s="10"/>
      <c r="X182" s="10"/>
      <c r="Y182" s="10"/>
      <c r="Z182" s="10"/>
      <c r="AA182" s="10"/>
      <c r="AB182" s="10"/>
    </row>
    <row r="183" spans="1:28" ht="15.75" customHeight="1">
      <c r="A183" s="4"/>
      <c r="B183" s="1"/>
      <c r="C183" s="1"/>
      <c r="D183" s="1"/>
      <c r="E183" s="1"/>
      <c r="F183" s="1"/>
      <c r="G183" s="1"/>
      <c r="H183" s="1"/>
      <c r="I183" s="131"/>
      <c r="J183" s="132"/>
      <c r="K183" s="132"/>
      <c r="L183" s="132"/>
      <c r="M183" s="1"/>
      <c r="N183" s="1"/>
      <c r="O183" s="5"/>
      <c r="P183" s="1"/>
      <c r="Q183" s="10"/>
      <c r="R183" s="98" t="str">
        <f t="shared" si="7"/>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69013350</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2704</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2704</v>
      </c>
      <c r="D211" s="1"/>
      <c r="E211" s="1"/>
      <c r="F211" s="1"/>
      <c r="G211" s="109" t="s">
        <v>94</v>
      </c>
      <c r="H211" s="119" t="s">
        <v>2705</v>
      </c>
      <c r="I211" s="1"/>
      <c r="J211" s="109" t="s">
        <v>95</v>
      </c>
      <c r="K211" s="119" t="s">
        <v>2707</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2704</v>
      </c>
      <c r="D212" s="1"/>
      <c r="E212" s="1"/>
      <c r="F212" s="1"/>
      <c r="G212" s="109" t="s">
        <v>97</v>
      </c>
      <c r="H212" s="119" t="s">
        <v>2706</v>
      </c>
      <c r="I212" s="1"/>
      <c r="J212" s="109" t="s">
        <v>98</v>
      </c>
      <c r="K212" s="123" t="s">
        <v>2708</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5">
    <dataValidation type="list" allowBlank="1" showErrorMessage="1" sqref="N48:N107">
      <formula1>Listas!$D$3:$D$5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C48:C107">
      <formula1>Listas!$A$2:$A$4</formula1>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L48:L107 O48:O107 D167 N165 M115:M160">
      <formula1>Listas!$B$2:$B$3</formula1>
    </dataValidation>
    <dataValidation type="list" allowBlank="1" showErrorMessage="1" sqref="J56">
      <formula1>INDIRECT(MI_Oferente_Singular!DptoSel9)</formula1>
    </dataValidation>
    <dataValidation type="list" allowBlank="1" showErrorMessage="1" sqref="H15">
      <formula1>Listas!$F$2:$F$34</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 type="list" allowBlank="1" showErrorMessage="1" sqref="M114">
      <formula1>[1]Listas!$B$2:$B$3</formula1>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2020-12-29T22:25:54Z</cp:lastPrinted>
  <dcterms:created xsi:type="dcterms:W3CDTF">2020-10-14T21:57:42Z</dcterms:created>
  <dcterms:modified xsi:type="dcterms:W3CDTF">2020-12-29T22:26:08Z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