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esperanzaarevalo/Desktop/INVITACIONES/MARTIRES/"/>
    </mc:Choice>
  </mc:AlternateContent>
  <xr:revisionPtr revIDLastSave="0" documentId="8_{52487B38-75B2-9F4A-8B4D-33A1E67EE5CD}"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5600" windowHeight="144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<sst xmlns="http://schemas.openxmlformats.org/spreadsheetml/2006/main" count="3373" uniqueCount="2754">
  <si>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</si>
  <si>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</si>
  <si>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</si>
  <si>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</si>
  <si>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</si>
  <si>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</si>
  <si>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</si>
  <si>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</si>
  <si>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</si>
  <si>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</si>
  <si>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</si>
  <si>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</si>
  <si>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</si>
  <si>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</si>
  <si>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</si>
  <si>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</si>
  <si>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</si>
  <si>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</si>
  <si>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</si>
  <si>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</si>
  <si>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</si>
  <si>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</si>
  <si>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</si>
  <si>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</si>
  <si>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</si>
  <si>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</si>
  <si>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</si>
  <si>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</si>
  <si>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</si>
  <si>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</si>
  <si>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</si>
  <si>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</si>
  <si>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</si>
  <si>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</si>
  <si>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</si>
  <si>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</si>
  <si>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</si>
  <si>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</si>
  <si>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</si>
  <si>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</si>
  <si>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</si>
  <si>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</si>
  <si>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</si>
  <si>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</si>
  <si>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</si>
  <si>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</si>
  <si>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</si>
  <si>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</si>
  <si>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</si>
  <si>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</si>
  <si>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</si>
  <si>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</si>
  <si>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</si>
  <si>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</si>
  <si>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</si>
  <si>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</si>
  <si>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</si>
  <si>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</si>
  <si>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</si>
  <si>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</si>
  <si>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</si>
  <si>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</si>
  <si>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</si>
  <si>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</si>
  <si>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</si>
  <si>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</si>
  <si>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</si>
  <si>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</si>
  <si>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</si>
  <si>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</si>
  <si>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</si>
  <si>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</si>
  <si>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</si>
  <si>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</si>
  <si>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</si>
  <si>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</si>
  <si>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</si>
  <si>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</si>
  <si>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</si>
  <si>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</si>
  <si>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</si>
  <si>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</si>
  <si>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</si>
  <si>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</si>
  <si>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</si>
  <si>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</si>
  <si>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</si>
  <si>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</si>
  <si>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</si>
  <si>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</si>
  <si>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</si>
  <si>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</si>
  <si>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</si>
  <si>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</si>
  <si>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</si>
  <si>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</si>
  <si>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</si>
  <si>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</si>
  <si>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</si>
  <si>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</si>
  <si>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</si>
  <si>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</si>
  <si>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</si>
  <si>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</si>
  <si>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</si>
  <si>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</si>
  <si>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</si>
  <si>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</si>
  <si>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</si>
  <si>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</si>
  <si>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</si>
  <si>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</si>
  <si>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</si>
  <si>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</si>
  <si>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</si>
  <si>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</si>
  <si>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</si>
  <si>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</si>
  <si>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</si>
  <si>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</si>
  <si>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</si>
  <si>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</si>
  <si>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</si>
  <si>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</si>
  <si>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</si>
  <si>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</si>
  <si>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</si>
  <si>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</si>
  <si>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</si>
  <si>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</si>
  <si>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</si>
  <si>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</si>
  <si>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</si>
  <si>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</si>
  <si>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</si>
  <si>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</si>
  <si>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</si>
  <si>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</si>
  <si>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</si>
  <si>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</si>
  <si>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</si>
  <si>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</si>
  <si>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</si>
  <si>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</si>
  <si>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</si>
  <si>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</si>
  <si>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</si>
  <si>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</si>
  <si>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</si>
  <si>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</si>
  <si>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</si>
  <si>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</si>
  <si>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</si>
  <si>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</si>
  <si>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</si>
  <si>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</si>
  <si>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</si>
  <si>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</si>
  <si>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</si>
  <si>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</si>
  <si>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</si>
  <si>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</si>
  <si>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</si>
  <si>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</si>
  <si>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</si>
  <si>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</si>
  <si>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</si>
  <si>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</si>
  <si>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</si>
  <si>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</si>
  <si>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</si>
  <si>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</si>
  <si>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</si>
  <si>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</si>
  <si>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</si>
  <si>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</si>
  <si>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</si>
  <si>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</si>
  <si>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</si>
  <si>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</si>
  <si>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</si>
  <si>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</si>
  <si>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</si>
  <si>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</si>
  <si>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</si>
  <si>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</si>
  <si>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</si>
  <si>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</si>
  <si>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</si>
  <si>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</si>
  <si>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</si>
  <si>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</si>
  <si>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</si>
  <si>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</si>
  <si>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</si>
  <si>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</si>
  <si>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</si>
  <si>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</si>
  <si>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</si>
  <si>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</si>
  <si>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</si>
  <si>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</si>
  <si>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</si>
  <si>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</si>
  <si>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</si>
  <si>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</si>
  <si>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</si>
  <si>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</si>
  <si>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</si>
  <si>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</si>
  <si>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</si>
  <si>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</si>
  <si>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</si>
  <si>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</si>
  <si>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</si>
  <si>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</si>
  <si>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</si>
  <si>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</si>
  <si>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</si>
  <si>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</si>
  <si>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</si>
  <si>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</si>
  <si>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</si>
  <si>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</si>
  <si>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</si>
  <si>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</si>
  <si>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</si>
  <si>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</si>
  <si>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</si>
  <si>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</si>
  <si>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</si>
  <si>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</si>
  <si>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</si>
  <si>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</si>
  <si>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</si>
  <si>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</si>
  <si>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</si>
  <si>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</si>
  <si>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</si>
  <si>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</si>
  <si>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</si>
  <si>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</si>
  <si>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</si>
  <si>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</si>
  <si>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</si>
  <si>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</si>
  <si>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</si>
  <si>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</si>
  <si>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</si>
  <si>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</si>
  <si>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</si>
  <si>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</si>
  <si>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</si>
  <si>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</si>
  <si>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</si>
  <si>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</si>
  <si>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</si>
  <si>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</si>
  <si>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</si>
  <si>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</si>
  <si>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</si>
  <si>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</si>
  <si>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</si>
  <si>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</si>
  <si>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</si>
  <si>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</si>
  <si>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</si>
  <si>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</si>
  <si>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</si>
  <si>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</si>
  <si>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</si>
  <si>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</si>
  <si>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</si>
  <si>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</si>
  <si>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</si>
  <si>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</si>
  <si>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</si>
  <si>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</si>
  <si>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</si>
  <si>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</si>
  <si>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</si>
  <si>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</si>
  <si>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</si>
  <si>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</si>
  <si>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</si>
  <si>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</si>
  <si>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</si>
  <si>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</si>
  <si>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</si>
  <si>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</si>
  <si>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</si>
  <si>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</si>
  <si>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</si>
  <si>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</si>
  <si>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</si>
  <si>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</si>
  <si>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</si>
  <si>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</si>
  <si>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</si>
  <si>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</si>
  <si>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</si>
  <si>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</si>
  <si>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</si>
  <si>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</si>
  <si>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</si>
  <si>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</si>
  <si>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</si>
  <si>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</si>
  <si>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</si>
  <si>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</si>
  <si>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</si>
  <si>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</si>
  <si>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</si>
  <si>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</si>
  <si>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</si>
  <si>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</si>
  <si>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</si>
  <si>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</si>
  <si>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</si>
  <si>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</si>
  <si>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</si>
  <si>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</si>
  <si>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</si>
  <si>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</si>
  <si>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</si>
  <si>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</si>
  <si>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</si>
  <si>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</si>
  <si>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</si>
  <si>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</si>
  <si>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</si>
  <si>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</si>
  <si>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</si>
  <si>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</si>
  <si>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</si>
  <si>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</si>
  <si>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</si>
  <si>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</si>
  <si>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</si>
  <si>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</si>
  <si>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</si>
  <si>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</si>
  <si>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</si>
  <si>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</si>
  <si>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</si>
  <si>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</si>
  <si>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</si>
  <si>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</si>
  <si>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</si>
  <si>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</si>
  <si>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</si>
  <si>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</si>
  <si>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</si>
  <si>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</si>
  <si>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</si>
  <si>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</si>
  <si>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</si>
  <si>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</si>
  <si>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</si>
  <si>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</si>
  <si>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</si>
  <si>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</si>
  <si>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</si>
  <si>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</si>
  <si>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</si>
  <si>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</si>
  <si>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</si>
  <si>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</si>
  <si>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</si>
  <si>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</si>
  <si>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</si>
  <si>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</si>
  <si>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</si>
  <si>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</si>
  <si>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</si>
  <si>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</si>
  <si>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</si>
  <si>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</si>
  <si>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</si>
  <si>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</si>
  <si>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</si>
  <si>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</si>
  <si>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</si>
  <si>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</si>
  <si>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</si>
  <si>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</si>
  <si>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</si>
  <si>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</si>
  <si>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</si>
  <si>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</si>
  <si>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</si>
  <si>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</si>
  <si>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</si>
  <si>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</si>
  <si>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</si>
  <si>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</si>
  <si>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</si>
  <si>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</si>
  <si>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</si>
  <si>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</si>
  <si>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</si>
  <si>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</si>
  <si>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</si>
  <si>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</si>
  <si>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</si>
  <si>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</si>
  <si>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</si>
  <si>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</si>
  <si>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</si>
  <si>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</si>
  <si>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</si>
  <si>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</si>
  <si>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</si>
  <si>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</si>
  <si>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</si>
  <si>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</si>
  <si>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</si>
  <si>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</si>
  <si>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</si>
  <si>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</si>
  <si>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</si>
  <si>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</si>
  <si>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</si>
  <si>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</si>
  <si>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</si>
  <si>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</si>
  <si>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</si>
  <si>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</si>
  <si>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</si>
  <si>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</si>
  <si>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</si>
  <si>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</si>
  <si>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</si>
  <si>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</si>
  <si>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</si>
  <si>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</si>
  <si>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</si>
  <si>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</si>
  <si>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</si>
  <si>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</si>
  <si>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</si>
  <si>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</si>
  <si>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</si>
  <si>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</si>
  <si>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</si>
  <si>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</si>
  <si>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</si>
  <si>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</si>
  <si>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</si>
  <si>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</si>
  <si>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</si>
  <si>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</si>
  <si>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</si>
  <si>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</si>
  <si>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</si>
  <si>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</si>
  <si>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</si>
  <si>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</si>
  <si>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</si>
  <si>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</si>
  <si>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</si>
  <si>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</si>
  <si>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</si>
  <si>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</si>
  <si>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</si>
  <si>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</si>
  <si>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</si>
  <si>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</si>
  <si>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</si>
  <si>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</si>
  <si>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</si>
  <si>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</si>
  <si>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</si>
  <si>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</si>
  <si>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</si>
  <si>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</si>
  <si>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</si>
  <si>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</si>
  <si>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</si>
  <si>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</si>
  <si>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</si>
  <si>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</si>
  <si>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</si>
  <si>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</si>
  <si>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</si>
  <si>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</si>
  <si>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</si>
  <si>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</si>
  <si>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</si>
  <si>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</si>
  <si>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</si>
  <si>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</si>
  <si>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</si>
  <si>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</si>
  <si>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</si>
  <si>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</si>
  <si>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</si>
  <si>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</si>
  <si>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</si>
  <si>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</si>
  <si>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</si>
  <si>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</si>
  <si>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</si>
  <si>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</si>
  <si>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</si>
  <si>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</si>
  <si>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</si>
  <si>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</si>
  <si>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</si>
  <si>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</si>
  <si>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</si>
  <si>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</si>
  <si>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</si>
  <si>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</si>
  <si>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</si>
  <si>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</si>
  <si>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</si>
  <si>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</si>
  <si>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</si>
  <si>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</si>
  <si>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</si>
  <si>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</si>
  <si>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</si>
  <si>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</si>
  <si>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</si>
  <si>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</si>
  <si>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</si>
  <si>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</si>
  <si>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</si>
  <si>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</si>
  <si>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</si>
  <si>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</si>
  <si>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</si>
  <si>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</si>
  <si>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</si>
  <si>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</si>
  <si>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</si>
  <si>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</si>
  <si>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</si>
  <si>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</si>
  <si>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</si>
  <si>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</si>
  <si>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</si>
  <si>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</si>
  <si>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</si>
  <si>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</si>
  <si>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</si>
  <si>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</si>
  <si>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</si>
  <si>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</si>
  <si>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</si>
  <si>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</si>
  <si>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</si>
  <si>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</si>
  <si>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</si>
  <si>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</si>
  <si>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</si>
  <si>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</si>
  <si>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</si>
  <si>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</si>
  <si>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</si>
  <si>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</si>
  <si>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</si>
  <si>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</si>
  <si>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</si>
  <si>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</si>
  <si>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</si>
  <si>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</si>
  <si>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</si>
  <si>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</si>
  <si>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</si>
  <si>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</si>
  <si>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</si>
  <si>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</si>
  <si>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</si>
  <si>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</si>
  <si>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</si>
  <si>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</si>
  <si>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</si>
  <si>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</si>
  <si>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</si>
  <si>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</si>
  <si>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</si>
  <si>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</si>
  <si>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</si>
  <si>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</si>
  <si>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</si>
  <si>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</si>
  <si>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</si>
  <si>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</si>
  <si>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</si>
  <si>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</si>
  <si>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</si>
  <si>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</si>
  <si>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</si>
  <si>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</si>
  <si>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</si>
  <si>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</si>
  <si>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</si>
  <si>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</si>
  <si>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</si>
  <si>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</si>
  <si>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</si>
  <si>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</si>
  <si>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</si>
  <si>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</si>
  <si>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</si>
  <si>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</si>
  <si>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</si>
  <si>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</si>
  <si>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</si>
  <si>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</si>
  <si>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</si>
  <si>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</si>
  <si>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</si>
  <si>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</si>
  <si>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</si>
  <si>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</si>
  <si>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</si>
  <si>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</si>
  <si>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</si>
  <si>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</si>
  <si>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</si>
  <si>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</si>
  <si>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</si>
  <si>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</si>
  <si>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</si>
  <si>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</si>
  <si>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</si>
  <si>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</si>
  <si>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</si>
  <si>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</si>
  <si>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</si>
  <si>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</si>
  <si>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</si>
  <si>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</si>
  <si>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</si>
  <si>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</si>
  <si>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</si>
  <si>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</si>
  <si>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</si>
  <si>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</si>
  <si>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</si>
  <si>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</si>
  <si>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</si>
  <si>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</si>
  <si>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</si>
  <si>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</si>
  <si>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</si>
  <si>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</si>
  <si>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</si>
  <si>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</si>
  <si>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</si>
  <si>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</si>
  <si>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</si>
  <si>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</si>
  <si>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</si>
  <si>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</si>
  <si>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</si>
  <si>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</si>
  <si>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</si>
  <si>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</si>
  <si>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</si>
  <si>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</si>
  <si>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</si>
  <si>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</si>
  <si>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</si>
  <si>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</si>
  <si>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</si>
  <si>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</si>
  <si>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</si>
  <si>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</si>
  <si>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</si>
  <si>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</si>
  <si>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</si>
  <si>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</si>
  <si>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</si>
  <si>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</si>
  <si>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</si>
  <si>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</si>
  <si>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</si>
  <si>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</si>
  <si>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</si>
  <si>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</si>
  <si>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</si>
  <si>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</si>
  <si>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</si>
  <si>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</si>
  <si>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</si>
  <si>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</si>
  <si>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</si>
  <si>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</si>
  <si>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</si>
  <si>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</si>
  <si>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</si>
  <si>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</si>
  <si>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</si>
  <si>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</si>
  <si>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</si>
  <si>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</si>
  <si>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</si>
  <si>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</si>
  <si>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</si>
  <si>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</si>
  <si>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</si>
  <si>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</si>
  <si>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</si>
  <si>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</si>
  <si>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</si>
  <si>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</si>
  <si>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</si>
  <si>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</si>
  <si>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</si>
  <si>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</si>
  <si>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</si>
  <si>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</si>
  <si>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</si>
  <si>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</si>
  <si>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</si>
  <si>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</si>
  <si>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</si>
  <si>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</si>
  <si>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</si>
  <si>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</si>
  <si>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</si>
  <si>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</si>
  <si>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</si>
  <si>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</si>
  <si>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</si>
  <si>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</si>
  <si>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</si>
  <si>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</si>
  <si>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</si>
  <si>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</si>
  <si>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</si>
  <si>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</si>
  <si>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</si>
  <si>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</si>
  <si>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</si>
  <si>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</si>
  <si>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</si>
  <si>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</si>
  <si>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</si>
  <si>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</si>
  <si>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</si>
  <si>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</si>
  <si>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</si>
  <si>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</si>
  <si>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</si>
  <si>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</si>
  <si>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</si>
  <si>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</si>
  <si>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</si>
  <si>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</si>
  <si>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</si>
  <si>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</si>
  <si>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</si>
  <si>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</si>
  <si>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</si>
  <si>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</si>
  <si>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</si>
  <si>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</si>
  <si>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</si>
  <si>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</si>
  <si>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</si>
  <si>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</si>
  <si>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</si>
  <si>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</si>
  <si>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</si>
  <si>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</si>
  <si>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</si>
  <si>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</si>
  <si>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</si>
  <si>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</si>
  <si>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</si>
  <si>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</si>
  <si>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</si>
  <si>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</si>
  <si>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</si>
  <si>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</si>
  <si>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</si>
  <si>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</si>
  <si>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</si>
  <si>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</si>
  <si>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</si>
  <si>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</si>
  <si>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</si>
  <si>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</si>
  <si>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</si>
  <si>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</si>
  <si>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</si>
  <si>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</si>
  <si>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</si>
  <si>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</si>
  <si>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</si>
  <si>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</si>
  <si>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</si>
  <si>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</si>
  <si>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</si>
  <si>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</si>
  <si>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</si>
  <si>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</si>
  <si>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</si>
  <si>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</si>
  <si>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</si>
  <si>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</si>
  <si>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</si>
  <si>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</si>
  <si>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</si>
  <si>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</si>
  <si>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</si>
  <si>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</si>
  <si>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</si>
  <si>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</si>
  <si>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</si>
  <si>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</si>
  <si>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</si>
  <si>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</si>
  <si>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</si>
  <si>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</si>
  <si>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</si>
  <si>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</si>
  <si>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</si>
  <si>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</si>
  <si>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</si>
  <si>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</si>
  <si>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</si>
  <si>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</si>
  <si>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</si>
  <si>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</si>
  <si>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</si>
  <si>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</si>
  <si>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</si>
  <si>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</si>
  <si>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</si>
  <si>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</si>
  <si>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</si>
  <si>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</si>
  <si>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</si>
  <si>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</si>
  <si>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</si>
  <si>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</si>
  <si>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</si>
  <si>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</si>
  <si>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</si>
  <si>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</si>
  <si>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</si>
  <si>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</si>
  <si>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</si>
  <si>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</si>
  <si>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</si>
  <si>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</si>
  <si>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</si>
  <si>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</si>
  <si>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</si>
  <si>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</si>
  <si>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</si>
  <si>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</si>
  <si>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</si>
  <si>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</si>
  <si>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</si>
  <si>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</si>
  <si>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</si>
  <si>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</si>
  <si>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</si>
  <si>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</si>
  <si>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</si>
  <si>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</si>
  <si>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</si>
  <si>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</si>
  <si>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</si>
  <si>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</si>
  <si>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</si>
  <si>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</si>
  <si>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</si>
  <si>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</si>
  <si>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</si>
  <si>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</si>
  <si>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</si>
  <si>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</si>
  <si>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</si>
  <si>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</si>
  <si>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</si>
  <si>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</si>
  <si>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</si>
  <si>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</si>
  <si>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</si>
  <si>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</si>
  <si>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</si>
  <si>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</si>
  <si>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</si>
  <si>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</si>
  <si>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</si>
  <si>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</si>
  <si>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</si>
  <si>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</si>
  <si>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</si>
  <si>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</si>
  <si>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</si>
  <si>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</si>
  <si>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</si>
  <si>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</si>
  <si>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</si>
  <si>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</si>
  <si>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</si>
  <si>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</si>
  <si>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</si>
  <si>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</si>
  <si>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</si>
  <si>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</si>
  <si>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</si>
  <si>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</si>
  <si>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</si>
  <si>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</si>
  <si>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</si>
  <si>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</si>
  <si>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</si>
  <si>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</si>
  <si>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</si>
  <si>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</si>
  <si>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</si>
  <si>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</si>
  <si>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</si>
  <si>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</si>
  <si>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</si>
  <si>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</si>
  <si>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</si>
  <si>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</si>
  <si>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</si>
  <si>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</si>
  <si>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</si>
  <si>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</si>
  <si>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</si>
  <si>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</si>
  <si>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</si>
  <si>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</si>
  <si>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</si>
  <si>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</si>
  <si>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</si>
  <si>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</si>
  <si>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</si>
  <si>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</si>
  <si>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</si>
  <si>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</si>
  <si>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</si>
  <si>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</si>
  <si>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</si>
  <si>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</si>
  <si>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</si>
  <si>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</si>
  <si>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</si>
  <si>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</si>
  <si>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</si>
  <si>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</si>
  <si>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</si>
  <si>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</si>
  <si>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</si>
  <si>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</si>
  <si>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</si>
  <si>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</si>
  <si>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</si>
  <si>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</si>
  <si>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</si>
  <si>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</si>
  <si>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</si>
  <si>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</si>
  <si>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</si>
  <si>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</si>
  <si>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</si>
  <si>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</si>
  <si>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</si>
  <si>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</si>
  <si>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</si>
  <si>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</si>
  <si>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</si>
  <si>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</si>
  <si>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</si>
  <si>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</si>
  <si>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</si>
  <si>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</si>
  <si>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</si>
  <si>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</si>
  <si>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</si>
  <si>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</si>
  <si>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</si>
  <si>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</si>
  <si>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</si>
  <si>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</si>
  <si>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</si>
  <si>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</si>
  <si>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</si>
  <si>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</si>
  <si>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</si>
  <si>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</si>
  <si>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</si>
  <si>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</si>
  <si>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</si>
  <si>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</si>
  <si>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</si>
  <si>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</si>
  <si>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</si>
  <si>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</si>
  <si>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</si>
  <si>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</si>
  <si>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</si>
  <si>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</si>
  <si>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</si>
  <si>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</si>
  <si>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</si>
  <si>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</si>
  <si>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</si>
  <si>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</si>
  <si>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</si>
  <si>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</si>
  <si>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</si>
  <si>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</si>
  <si>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</si>
  <si>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</si>
  <si>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</si>
  <si>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</si>
  <si>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</si>
  <si>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</si>
  <si>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</si>
  <si>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</si>
  <si>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</si>
  <si>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</si>
  <si>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</si>
  <si>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</si>
  <si>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</si>
  <si>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</si>
  <si>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</si>
  <si>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</si>
  <si>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</si>
  <si>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</si>
  <si>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</si>
  <si>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</si>
  <si>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</si>
  <si>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</si>
  <si>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</si>
  <si>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</si>
  <si>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</si>
  <si>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</si>
  <si>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</si>
  <si>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</si>
  <si>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</si>
  <si>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</si>
  <si>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</si>
  <si>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</si>
  <si>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</si>
  <si>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</si>
  <si>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</si>
  <si>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</si>
  <si>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</si>
  <si>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</si>
  <si>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</si>
  <si>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</si>
  <si>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</si>
  <si>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</si>
  <si>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</si>
  <si>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</si>
  <si>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</si>
  <si>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</si>
  <si>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</si>
  <si>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</si>
  <si>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</si>
  <si>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</si>
  <si>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</si>
  <si>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</si>
  <si>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</si>
  <si>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</si>
  <si>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</si>
  <si>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</si>
  <si>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</si>
  <si>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</si>
  <si>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</si>
  <si>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</si>
  <si>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</si>
  <si>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</si>
  <si>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</si>
  <si>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</si>
  <si>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</si>
  <si>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</si>
  <si>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</si>
  <si>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</si>
  <si>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</si>
  <si>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</si>
  <si>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</si>
  <si>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</si>
  <si>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</si>
  <si>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</si>
  <si>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</si>
  <si>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</si>
  <si>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</si>
  <si>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</si>
  <si>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</si>
  <si>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</si>
  <si>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</si>
  <si>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</si>
  <si>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</si>
  <si>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</si>
  <si>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</si>
  <si>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</si>
  <si>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</si>
  <si>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</si>
  <si>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</si>
  <si>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</si>
  <si>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</si>
  <si>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</si>
  <si>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</si>
  <si>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</si>
  <si>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</si>
  <si>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</si>
  <si>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</si>
  <si>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</si>
  <si>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</si>
  <si>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</si>
  <si>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</si>
  <si>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</si>
  <si>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</si>
  <si>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</si>
  <si>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</si>
  <si>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</si>
  <si>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</si>
  <si>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</si>
  <si>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</si>
  <si>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</si>
  <si>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</si>
  <si>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</si>
  <si>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</si>
  <si>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</si>
  <si>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</si>
  <si>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</si>
  <si>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</si>
  <si>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</si>
  <si>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</si>
  <si>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</si>
  <si>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</si>
  <si>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</si>
  <si>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</si>
  <si>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</si>
  <si>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</si>
  <si>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</si>
  <si>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</si>
  <si>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</si>
  <si>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</si>
  <si>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</si>
  <si>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</si>
  <si>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</si>
  <si>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</si>
  <si>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</si>
  <si>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</si>
  <si>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</si>
  <si>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</si>
  <si>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</si>
  <si>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</si>
  <si>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</si>
  <si>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</si>
  <si>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</si>
  <si>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</si>
  <si>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</si>
  <si>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</si>
  <si>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</si>
  <si>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</si>
  <si>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</si>
  <si>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</si>
  <si>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</si>
  <si>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</si>
  <si>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</si>
  <si>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</si>
  <si>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</si>
  <si>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</si>
  <si>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</si>
  <si>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</si>
  <si>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</si>
  <si>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</si>
  <si>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</si>
  <si>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</si>
  <si>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</si>
  <si>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</si>
  <si>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</si>
  <si>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</si>
  <si>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</si>
  <si>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</si>
  <si>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</si>
  <si>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</si>
  <si>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</si>
  <si>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</si>
  <si>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</si>
  <si>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</si>
  <si>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</si>
  <si>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</si>
  <si>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</si>
  <si>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</si>
  <si>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</si>
  <si>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</si>
  <si>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</si>
  <si>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</si>
  <si>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</si>
  <si>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</si>
  <si>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</si>
  <si>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</si>
  <si>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</si>
  <si>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</si>
  <si>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</si>
  <si>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</si>
  <si>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</si>
  <si>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</si>
  <si>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</si>
  <si>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</si>
  <si>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</si>
  <si>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</si>
  <si>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</si>
  <si>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</si>
  <si>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</si>
  <si>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</si>
  <si>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</si>
  <si>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</si>
  <si>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</si>
  <si>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</si>
  <si>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</si>
  <si>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</si>
  <si>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</si>
  <si>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</si>
  <si>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</si>
  <si>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</si>
  <si>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</si>
  <si>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</si>
  <si>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</si>
  <si>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</si>
  <si>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</si>
  <si>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</si>
  <si>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</si>
  <si>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</si>
  <si>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</si>
  <si>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</si>
  <si>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</si>
  <si>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</si>
  <si>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</si>
  <si>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</si>
  <si>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</si>
  <si>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</si>
  <si>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</si>
  <si>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</si>
  <si>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</si>
  <si>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</si>
  <si>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</si>
  <si>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</si>
  <si>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</si>
  <si>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</si>
  <si>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</si>
  <si>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</si>
  <si>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</si>
  <si>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</si>
  <si>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</si>
  <si>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</si>
  <si>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</si>
  <si>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</si>
  <si>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</si>
  <si>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</si>
  <si>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</si>
  <si>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</si>
  <si>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</si>
  <si>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</si>
  <si>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</si>
  <si>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</si>
  <si>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</si>
  <si>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</si>
  <si>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</si>
  <si>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</si>
  <si>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</si>
  <si>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</si>
  <si>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</si>
  <si>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</si>
  <si>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</si>
  <si>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</si>
  <si>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</si>
  <si>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</si>
  <si>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</si>
  <si>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</si>
  <si>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</si>
  <si>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</si>
  <si>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</si>
  <si>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</si>
  <si>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</si>
  <si>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</si>
  <si>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</si>
  <si>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</si>
  <si>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</si>
  <si>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</si>
  <si>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</si>
  <si>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</si>
  <si>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</si>
  <si>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</si>
  <si>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</si>
  <si>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</si>
  <si>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</si>
  <si>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</si>
  <si>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</si>
  <si>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</si>
  <si>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</si>
  <si>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</si>
  <si>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</si>
  <si>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</si>
  <si>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</si>
  <si>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</si>
  <si>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</si>
  <si>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</si>
  <si>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</si>
  <si>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</si>
  <si>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</si>
  <si>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</si>
  <si>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</si>
  <si>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</si>
  <si>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</si>
  <si>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</si>
  <si>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</si>
  <si>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</si>
  <si>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</si>
  <si>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</si>
  <si>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</si>
  <si>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</si>
  <si>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</si>
  <si>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</si>
  <si>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</si>
  <si>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</si>
  <si>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</si>
  <si>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</si>
  <si>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</si>
  <si>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</si>
  <si>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</si>
  <si>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</si>
  <si>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</si>
  <si>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</si>
  <si>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</si>
  <si>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</si>
  <si>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</si>
  <si>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</si>
  <si>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</si>
  <si>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</si>
  <si>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</si>
  <si>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</si>
  <si>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</si>
  <si>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</si>
  <si>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</si>
  <si>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</si>
  <si>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</si>
  <si>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</si>
  <si>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</si>
  <si>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</si>
  <si>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</si>
  <si>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</si>
  <si>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</si>
  <si>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</si>
  <si>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</si>
  <si>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</si>
  <si>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</si>
  <si>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</si>
  <si>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</si>
  <si>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</si>
  <si>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</si>
  <si>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</si>
  <si>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</si>
  <si>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</si>
  <si>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</si>
  <si>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</si>
  <si>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</si>
  <si>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</si>
  <si>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</si>
  <si>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</si>
  <si>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</si>
  <si>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</si>
  <si>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</si>
  <si>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</si>
  <si>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</si>
  <si>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</si>
  <si>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</si>
  <si>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</si>
  <si>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</si>
  <si>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</si>
  <si>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</si>
  <si>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</si>
  <si>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</si>
  <si>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</si>
  <si>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</si>
  <si>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</si>
  <si>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</si>
  <si>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</si>
  <si>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</si>
  <si>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</si>
  <si>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</si>
  <si>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</si>
  <si>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</si>
  <si>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</si>
  <si>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</si>
  <si>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</si>
  <si>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</si>
  <si>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</si>
  <si>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</si>
  <si>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</si>
  <si>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</si>
  <si>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</si>
  <si>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</si>
  <si>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</si>
  <si>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</si>
  <si>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</si>
  <si>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</si>
  <si>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</si>
  <si>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</si>
  <si>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</si>
  <si>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</si>
  <si>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</si>
  <si>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</si>
  <si>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</si>
  <si>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</si>
  <si>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</si>
  <si>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</si>
  <si>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</si>
  <si>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</si>
  <si>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</si>
  <si>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</si>
  <si>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</si>
  <si>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</si>
  <si>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</si>
  <si>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</si>
  <si>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</si>
  <si>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</si>
  <si>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</si>
  <si>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</si>
  <si>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</si>
  <si>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</si>
  <si>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</si>
  <si>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</si>
  <si>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</si>
  <si>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</si>
  <si>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</si>
  <si>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</si>
  <si>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</si>
  <si>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</si>
  <si>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</si>
  <si>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</si>
  <si>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</si>
  <si>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</si>
  <si>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</si>
  <si>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</si>
  <si>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</si>
  <si>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</si>
  <si>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</si>
  <si>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</si>
  <si>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</si>
  <si>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</si>
  <si>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</si>
  <si>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</si>
  <si>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</si>
  <si>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</si>
  <si>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</si>
  <si>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</si>
  <si>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</si>
  <si>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</si>
  <si>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</si>
  <si>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</si>
  <si>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</si>
  <si>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</si>
  <si>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</si>
  <si>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</si>
  <si>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</si>
  <si>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</si>
  <si>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</si>
  <si>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</si>
  <si>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</si>
  <si>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</si>
  <si>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</si>
  <si>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</si>
  <si>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</si>
  <si>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</si>
  <si>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</si>
  <si>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</si>
  <si>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</si>
  <si>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</si>
  <si>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</si>
  <si>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</si>
  <si>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</si>
  <si>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</si>
  <si>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</si>
  <si>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</si>
  <si>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</si>
  <si>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</si>
  <si>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</si>
  <si>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</si>
  <si>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</si>
  <si>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</si>
  <si>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</si>
  <si>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</si>
  <si>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</si>
  <si>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</si>
  <si>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</si>
  <si>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</si>
  <si>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</si>
  <si>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</si>
  <si>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</si>
  <si>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</si>
  <si>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</si>
  <si>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</si>
  <si>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</si>
  <si>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</si>
  <si>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</si>
  <si>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</si>
  <si>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</si>
  <si>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</si>
  <si>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</si>
  <si>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</si>
  <si>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</si>
  <si>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</si>
  <si>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</si>
  <si>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</si>
  <si>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</si>
  <si>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</si>
  <si>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</si>
  <si>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</si>
  <si>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</si>
  <si>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</si>
  <si>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</si>
  <si>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</si>
  <si>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</si>
  <si>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</si>
  <si>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</si>
  <si>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</si>
  <si>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</si>
  <si>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</si>
  <si>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</si>
  <si>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</si>
  <si>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</si>
  <si>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</si>
  <si>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</si>
  <si>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</si>
  <si>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</si>
  <si>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</si>
  <si>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</si>
  <si>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</si>
  <si>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</si>
  <si>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</si>
  <si>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</si>
  <si>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</si>
  <si>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</si>
  <si>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</si>
  <si>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</si>
  <si>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</si>
  <si>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</si>
  <si>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</si>
  <si>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</si>
  <si>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</si>
  <si>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</si>
  <si>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</si>
  <si>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</si>
  <si>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</si>
  <si>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</si>
  <si>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</si>
  <si>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</si>
  <si>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</si>
  <si>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</si>
  <si>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</si>
  <si>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</si>
  <si>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</si>
  <si>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</si>
  <si>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</si>
  <si>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</si>
  <si>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</si>
  <si>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</si>
  <si>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</si>
  <si>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</si>
  <si>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</si>
  <si>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</si>
  <si>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</si>
  <si>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</si>
  <si>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</si>
  <si>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</si>
  <si>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</si>
  <si>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</si>
  <si>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</si>
  <si>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</si>
  <si>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</si>
  <si>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</si>
  <si>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</si>
  <si>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</si>
  <si>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</si>
  <si>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</si>
  <si>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</si>
  <si>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</si>
  <si>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</si>
  <si>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</si>
  <si>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</si>
  <si>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</si>
  <si>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</si>
  <si>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</si>
  <si>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</si>
  <si>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</si>
  <si>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</si>
  <si>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</si>
  <si>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</si>
  <si>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</si>
  <si>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</si>
  <si>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</si>
  <si>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</si>
  <si>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</si>
  <si>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</si>
  <si>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</si>
  <si>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</si>
  <si>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</si>
  <si>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</si>
  <si>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</si>
  <si>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</si>
  <si>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</si>
  <si>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</si>
  <si>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</si>
  <si>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</si>
  <si>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</si>
  <si>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</si>
  <si>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</si>
  <si>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</si>
  <si>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</si>
  <si>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</si>
  <si>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</si>
  <si>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</si>
  <si>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</si>
  <si>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</si>
  <si>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</si>
  <si>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</si>
  <si>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</si>
  <si>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</si>
  <si>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</si>
  <si>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</si>
  <si>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</si>
  <si>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</si>
  <si>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</si>
  <si>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</si>
  <si>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</si>
  <si>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</si>
  <si>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</si>
  <si>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</si>
  <si>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</si>
  <si>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</si>
  <si>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</si>
  <si>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</si>
  <si>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</si>
  <si>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</si>
  <si>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</si>
  <si>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</si>
  <si>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</si>
  <si>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</si>
  <si>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</si>
  <si>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</si>
  <si>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</si>
  <si>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</si>
  <si>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</si>
  <si>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</si>
  <si>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</si>
  <si>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</si>
  <si>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</si>
  <si>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</si>
  <si>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</si>
  <si>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</si>
  <si>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</si>
  <si>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</si>
  <si>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</si>
  <si>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</si>
  <si>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</si>
  <si>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</si>
  <si>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</si>
  <si>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</si>
  <si>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</si>
  <si>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</si>
  <si>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</si>
  <si>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</si>
  <si>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</si>
  <si>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</si>
  <si>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</si>
  <si>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</si>
  <si>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</si>
  <si>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</si>
  <si>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</si>
  <si>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</si>
  <si>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</si>
  <si>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</si>
  <si>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</si>
  <si>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</si>
  <si>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</si>
  <si>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</si>
  <si>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</si>
  <si>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</si>
  <si>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</si>
  <si>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</si>
  <si>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</si>
  <si>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</si>
  <si>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</si>
  <si>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</si>
  <si>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</si>
  <si>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</si>
  <si>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</si>
  <si>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</si>
  <si>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</si>
  <si>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</si>
  <si>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</si>
  <si>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</si>
  <si>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</si>
  <si>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</si>
  <si>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</si>
  <si>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</si>
  <si>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</si>
  <si>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</si>
  <si>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</si>
  <si>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</si>
  <si>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</si>
  <si>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</si>
  <si>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</si>
  <si>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</si>
  <si>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</si>
  <si>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</si>
  <si>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</si>
  <si>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</si>
  <si>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</si>
  <si>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</si>
  <si>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</si>
  <si>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</si>
  <si>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</si>
  <si>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</si>
  <si>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</si>
  <si>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</si>
  <si>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</si>
  <si>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</si>
  <si>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</si>
  <si>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</si>
  <si>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</si>
  <si>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</si>
  <si>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</si>
  <si>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</si>
  <si>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</si>
  <si>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</si>
  <si>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</si>
  <si>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</si>
  <si>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</si>
  <si>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</si>
  <si>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</si>
  <si>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</si>
  <si>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</si>
  <si>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</si>
  <si>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</si>
  <si>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</si>
  <si>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</si>
  <si>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</si>
  <si>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</si>
  <si>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</si>
  <si>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</si>
  <si>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</si>
  <si>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</si>
  <si>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</si>
  <si>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</si>
  <si>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</si>
  <si>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</si>
  <si>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</si>
  <si>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</si>
  <si>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</si>
  <si>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</si>
  <si>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</si>
  <si>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</si>
  <si>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</si>
  <si>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</si>
  <si>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</si>
  <si>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</si>
  <si>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</si>
  <si>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</si>
  <si>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</si>
  <si>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</si>
  <si>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</si>
  <si>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</si>
  <si>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</si>
  <si>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</si>
  <si>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</si>
  <si>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</si>
  <si>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</si>
  <si>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</si>
  <si>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</si>
  <si>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</si>
  <si>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</si>
  <si>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</si>
  <si>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</si>
  <si>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</si>
  <si>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</si>
  <si>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</si>
  <si>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</si>
  <si>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</si>
  <si>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</si>
  <si>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</si>
  <si>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</si>
  <si>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</si>
  <si>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</si>
  <si>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</si>
  <si>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</si>
  <si>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</si>
  <si>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</si>
  <si>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</si>
  <si>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</si>
  <si>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</si>
  <si>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</si>
  <si>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</si>
  <si>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</si>
  <si>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</si>
  <si>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</si>
  <si>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</si>
  <si>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</si>
  <si>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</si>
  <si>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</si>
  <si>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</si>
  <si>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</si>
  <si>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</si>
  <si>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</si>
  <si>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</si>
  <si>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</si>
  <si>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</si>
  <si>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</si>
  <si>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</si>
  <si>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</si>
  <si>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</si>
  <si>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</si>
  <si>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</si>
  <si>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</si>
  <si>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</si>
  <si>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</si>
  <si>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</si>
  <si>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</si>
  <si>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</si>
  <si>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</si>
  <si>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</si>
  <si>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</si>
  <si>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</si>
  <si>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</si>
  <si>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</si>
  <si>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</si>
  <si>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</si>
  <si>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</si>
  <si>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</si>
  <si>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</si>
  <si>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</si>
  <si>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</si>
  <si>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</si>
  <si>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</si>
  <si>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</si>
  <si>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</si>
  <si>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</si>
  <si>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</si>
  <si>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</si>
  <si>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</si>
  <si>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</si>
  <si>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</si>
  <si>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</si>
  <si>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</si>
  <si>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</si>
  <si>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</si>
  <si>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</si>
  <si>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</si>
  <si>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</si>
  <si>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</si>
  <si>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</si>
  <si>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</si>
  <si>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</si>
  <si>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</si>
  <si>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</si>
  <si>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</si>
  <si>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</si>
  <si>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</si>
  <si>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</si>
  <si>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</si>
  <si>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</si>
  <si>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</si>
  <si>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</si>
  <si>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</si>
  <si>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</si>
  <si>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</si>
  <si>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</si>
  <si>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</si>
  <si>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</si>
  <si>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</si>
  <si>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</si>
  <si>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</si>
  <si>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</si>
  <si>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</si>
  <si>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</si>
  <si>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</si>
  <si>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</si>
  <si>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</si>
  <si>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</si>
  <si>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</si>
  <si>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</si>
  <si>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</si>
  <si>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</si>
  <si>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</si>
  <si>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</si>
  <si>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</si>
  <si>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</si>
  <si>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</si>
  <si>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</si>
  <si>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</si>
  <si>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</si>
  <si>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</si>
  <si>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</si>
  <si>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</si>
  <si>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</si>
  <si>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</si>
  <si>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</si>
  <si>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</si>
  <si>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</si>
  <si>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</si>
  <si>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</si>
  <si>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</si>
  <si>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</si>
  <si>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</si>
  <si>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</si>
  <si>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</si>
  <si>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</si>
  <si>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</si>
  <si>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</si>
  <si>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</si>
  <si>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</si>
  <si>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</si>
  <si>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</si>
  <si>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</si>
  <si>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</si>
  <si>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</si>
  <si>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</si>
  <si>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</si>
  <si>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</si>
  <si>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</si>
  <si>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</si>
  <si>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</si>
  <si>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</si>
  <si>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</si>
  <si>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</si>
  <si>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</si>
  <si>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</si>
  <si>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</si>
  <si>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</si>
  <si>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</si>
  <si>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</si>
  <si>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</si>
  <si>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</si>
  <si>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</si>
  <si>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</si>
  <si>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</si>
  <si>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</si>
  <si>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</si>
  <si>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</si>
  <si>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</si>
  <si>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</si>
  <si>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</si>
  <si>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</si>
  <si>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</si>
  <si>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</si>
  <si>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</si>
  <si>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</si>
  <si>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</si>
  <si>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</si>
  <si>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</si>
  <si>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</si>
  <si>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</si>
  <si>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</si>
  <si>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</si>
  <si>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</si>
  <si>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</si>
  <si>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</si>
  <si>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</si>
  <si>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</si>
  <si>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</si>
  <si>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</si>
  <si>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</si>
  <si>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</si>
  <si>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</si>
  <si>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</si>
  <si>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</si>
  <si>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</si>
  <si>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</si>
  <si>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</si>
  <si>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</si>
  <si>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</si>
  <si>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</si>
  <si>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</si>
  <si>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</si>
  <si>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</si>
  <si>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</si>
  <si>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</si>
  <si>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</si>
  <si>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</si>
  <si>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</si>
  <si>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</si>
  <si>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</si>
  <si>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</si>
  <si>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</si>
  <si>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</si>
  <si>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</si>
  <si>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</si>
  <si>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</si>
  <si>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</si>
  <si>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</si>
  <si>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</si>
  <si>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</si>
  <si>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</si>
  <si>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</si>
  <si>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</si>
  <si>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</si>
  <si>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</si>
  <si>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</si>
  <si>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</si>
  <si>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</si>
  <si>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</si>
  <si>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</si>
  <si>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</si>
  <si>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</si>
  <si>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</si>
  <si>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</si>
  <si>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</si>
  <si>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</si>
  <si>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</si>
  <si>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</si>
  <si>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</si>
  <si>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</si>
  <si>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</si>
  <si>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</si>
  <si>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</si>
  <si>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</si>
  <si>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</si>
  <si>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</si>
  <si>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</si>
  <si>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</si>
  <si>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</si>
  <si>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</si>
  <si>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</si>
  <si>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</si>
  <si>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</si>
  <si>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</si>
  <si>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</si>
  <si>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</si>
  <si>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</si>
  <si>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</si>
  <si>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</si>
  <si>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</si>
  <si>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</si>
  <si>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</si>
  <si>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</si>
  <si>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</si>
  <si>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</si>
  <si>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</si>
  <si>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</si>
  <si>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</si>
  <si>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</si>
  <si>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</si>
  <si>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</si>
  <si>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</si>
  <si>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</si>
  <si>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</si>
  <si>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</si>
  <si>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</si>
  <si>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</si>
  <si>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</si>
  <si>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</si>
  <si>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</si>
  <si>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</si>
  <si>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</si>
  <si>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</si>
  <si>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</si>
  <si>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</si>
  <si>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</si>
  <si>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</si>
  <si>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</si>
  <si>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</si>
  <si>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</si>
  <si>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</si>
  <si>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</si>
  <si>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</si>
  <si>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</si>
  <si>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</si>
  <si>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</si>
  <si>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</si>
  <si>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</si>
  <si>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</si>
  <si>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</si>
  <si>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</si>
  <si>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</si>
  <si>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</si>
  <si>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</si>
  <si>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</si>
  <si>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</si>
  <si>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</si>
  <si>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</si>
  <si>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</si>
  <si>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</si>
  <si>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</si>
  <si>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</si>
  <si>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</si>
  <si>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</si>
  <si>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</si>
  <si>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</si>
  <si>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</si>
  <si>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</si>
  <si>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</si>
  <si>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</si>
  <si>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</si>
  <si>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</si>
  <si>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</si>
  <si>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</si>
  <si>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</si>
  <si>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</si>
  <si>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</si>
  <si>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</si>
  <si>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</si>
  <si>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</si>
  <si>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</si>
  <si>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</si>
  <si>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</si>
  <si>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</si>
  <si>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</si>
  <si>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</si>
  <si>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</si>
  <si>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</si>
  <si>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</si>
  <si>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</si>
  <si>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</si>
  <si>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</si>
  <si>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</si>
  <si>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</si>
  <si>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</si>
  <si>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</si>
  <si>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</si>
  <si>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</si>
  <si>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</si>
  <si>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</si>
  <si>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</si>
  <si>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</si>
  <si>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</si>
  <si>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</si>
  <si>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</si>
  <si>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</si>
  <si>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</si>
  <si>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</si>
  <si>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</si>
  <si>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</si>
  <si>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</si>
  <si>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</si>
  <si>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</si>
  <si>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</si>
  <si>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</si>
  <si>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</si>
  <si>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</si>
  <si>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</si>
  <si>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</si>
  <si>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</si>
  <si>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</si>
  <si>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</si>
  <si>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</si>
  <si>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</si>
  <si>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</si>
  <si>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</si>
  <si>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</si>
  <si>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</si>
  <si>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</si>
  <si>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</si>
  <si>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</si>
  <si>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</si>
  <si>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</si>
  <si>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</si>
  <si>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</si>
  <si>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</si>
  <si>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</si>
  <si>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</si>
  <si>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</si>
  <si>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</si>
  <si>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</si>
  <si>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</si>
  <si>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</si>
  <si>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</si>
  <si>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</si>
  <si>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</si>
  <si>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</si>
  <si>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</si>
  <si>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</si>
  <si>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</si>
  <si>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</si>
  <si>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</si>
  <si>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</si>
  <si>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</si>
  <si>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</si>
  <si>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</si>
  <si>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</si>
  <si>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</si>
  <si>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</si>
  <si>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</si>
  <si>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</si>
  <si>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</si>
  <si>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</si>
  <si>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</si>
  <si>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</si>
  <si>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</si>
  <si>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</si>
  <si>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</si>
  <si>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</si>
  <si>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</si>
  <si>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</si>
  <si>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</si>
  <si>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</si>
  <si>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</si>
  <si>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</si>
  <si>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</si>
  <si>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</si>
  <si>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</si>
  <si>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</si>
  <si>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</si>
  <si>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</si>
  <si>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</si>
  <si>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</si>
  <si>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</si>
  <si>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</si>
  <si>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</si>
  <si>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</si>
  <si>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</si>
  <si>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</si>
  <si>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</si>
  <si>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</si>
  <si>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</si>
  <si>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</si>
  <si>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</si>
  <si>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</si>
  <si>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</si>
  <si>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</si>
  <si>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</si>
  <si>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</si>
  <si>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</si>
  <si>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</si>
  <si>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</si>
  <si>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</si>
  <si>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</si>
  <si>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</si>
  <si>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</si>
  <si>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</si>
  <si>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</si>
  <si>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</si>
  <si>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</si>
  <si>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</si>
  <si>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</si>
  <si>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</si>
  <si>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</si>
  <si>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</si>
  <si>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</si>
  <si>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</si>
  <si>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</si>
  <si>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</si>
  <si>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</si>
  <si>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</si>
  <si>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</si>
  <si>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</si>
  <si>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</si>
  <si>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</si>
  <si>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</si>
  <si>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</si>
  <si>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</si>
  <si>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</si>
  <si>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</si>
  <si>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</si>
  <si>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</si>
  <si>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</si>
  <si>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</si>
  <si>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</si>
  <si>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</si>
  <si>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</si>
  <si>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</si>
  <si>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</si>
  <si>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</si>
  <si>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</si>
  <si>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</si>
  <si>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</si>
  <si>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</si>
  <si>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</si>
  <si>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</si>
  <si>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</si>
  <si>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</si>
  <si>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</si>
  <si>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</si>
  <si>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</si>
  <si>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</si>
  <si>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</si>
  <si>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</si>
  <si>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</si>
  <si>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</si>
  <si>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</si>
  <si>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</si>
  <si>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</si>
  <si>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</si>
  <si>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</si>
  <si>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</si>
  <si>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</si>
  <si>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</si>
  <si>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</si>
  <si>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</si>
  <si>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</si>
  <si>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</si>
  <si>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</si>
  <si>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</si>
  <si>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</si>
  <si>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</si>
  <si>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</si>
  <si>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</si>
  <si>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</si>
  <si>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</si>
  <si>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</si>
  <si>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</si>
  <si>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</si>
  <si>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</si>
  <si>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</si>
  <si>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</si>
  <si>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</si>
  <si>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</si>
  <si>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</si>
  <si>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</si>
  <si>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</si>
  <si>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</si>
  <si>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</si>
  <si>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</si>
  <si>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</si>
  <si>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</si>
  <si>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</si>
  <si>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</si>
  <si>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</si>
  <si>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</si>
  <si>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</si>
  <si>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</si>
  <si>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</si>
  <si>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</si>
  <si>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</si>
  <si>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</si>
  <si>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</si>
  <si>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</si>
  <si>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</si>
  <si>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</si>
  <si>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</si>
  <si>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</si>
  <si>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</si>
  <si>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</si>
  <si>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</si>
  <si>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</si>
  <si>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</si>
  <si>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</si>
  <si>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</si>
  <si>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</si>
  <si>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</si>
  <si>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</si>
  <si>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</si>
  <si>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</si>
  <si>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</si>
  <si>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</si>
  <si>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</si>
  <si>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</si>
  <si>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</si>
  <si>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</si>
  <si>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</si>
  <si>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</si>
  <si>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</si>
  <si>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</si>
  <si>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</si>
  <si>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</si>
  <si>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</si>
  <si>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</si>
  <si>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</si>
  <si>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</si>
  <si>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</si>
  <si>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</si>
  <si>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</si>
  <si>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</si>
  <si>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</si>
  <si>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</si>
  <si>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</si>
  <si>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</si>
  <si>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</si>
  <si>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</si>
  <si>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</si>
  <si>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</si>
  <si>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</si>
  <si>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</si>
  <si>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</si>
  <si>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</si>
  <si>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</si>
  <si>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</si>
  <si>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</si>
  <si>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</si>
  <si>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</si>
  <si>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</si>
  <si>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</si>
  <si>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</si>
  <si>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</si>
  <si>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</si>
  <si>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</si>
  <si>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</si>
  <si>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</si>
  <si>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</si>
  <si>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</si>
  <si>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</si>
  <si>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</si>
  <si>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</si>
  <si>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</si>
  <si>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</si>
  <si>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</si>
  <si>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</si>
  <si>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</si>
  <si>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</si>
  <si>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</si>
  <si>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</si>
  <si>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</si>
  <si>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</si>
  <si>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</si>
  <si>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</si>
  <si>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</si>
  <si>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</si>
  <si>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</si>
  <si>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</si>
  <si>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</si>
  <si>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</si>
  <si>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</si>
  <si>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</si>
  <si>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</si>
  <si>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</si>
  <si>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</si>
  <si>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</si>
  <si>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</si>
  <si>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</si>
  <si>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</si>
  <si>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</si>
  <si>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</si>
  <si>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</si>
  <si>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</si>
  <si>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</si>
  <si>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</si>
  <si>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</si>
  <si>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</si>
  <si>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</si>
  <si>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</si>
  <si>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</si>
  <si>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</si>
  <si>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</si>
  <si>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</si>
  <si>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</si>
  <si>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</si>
  <si>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</si>
  <si>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</si>
  <si>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</si>
  <si>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</si>
  <si>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</si>
  <si>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</si>
  <si>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</si>
  <si>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</si>
  <si>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</si>
  <si>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</si>
  <si>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</si>
  <si>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</si>
  <si>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</si>
  <si>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</si>
  <si>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</si>
  <si>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</si>
  <si>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</si>
  <si>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</si>
  <si>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</si>
  <si>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</si>
  <si>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</si>
  <si>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</si>
  <si>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</si>
  <si>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</si>
  <si>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</si>
  <si>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</si>
  <si>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</si>
  <si>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</si>
  <si>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</si>
  <si>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</si>
  <si>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</si>
  <si>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</si>
  <si>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</si>
  <si>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</si>
  <si>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</si>
  <si>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</si>
  <si>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</si>
  <si>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</si>
  <si>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</si>
  <si>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</si>
  <si>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</si>
  <si>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</si>
  <si>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</si>
  <si>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</si>
  <si>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</si>
  <si>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</si>
  <si>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</si>
  <si>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</si>
  <si>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</si>
  <si>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</si>
  <si>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</si>
  <si>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</si>
  <si>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</si>
  <si>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</si>
  <si>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</si>
  <si>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</si>
  <si>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</si>
  <si>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</si>
  <si>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</si>
  <si>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</si>
  <si>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</si>
  <si>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</si>
  <si>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</si>
  <si>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</si>
  <si>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</si>
  <si>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</si>
  <si>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</si>
  <si>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</si>
  <si>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</si>
  <si>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</si>
  <si>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</si>
  <si>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</si>
  <si>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</si>
  <si>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</si>
  <si>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</si>
  <si>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</si>
  <si>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</si>
  <si>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</si>
  <si>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</si>
  <si>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</si>
  <si>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</si>
  <si>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</si>
  <si>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</si>
  <si>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</si>
  <si>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</si>
  <si>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</si>
  <si>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</si>
  <si>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</si>
  <si>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</si>
  <si>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</si>
  <si>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</si>
  <si>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</si>
  <si>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</si>
  <si>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</si>
  <si>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</si>
  <si>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</si>
  <si>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</si>
  <si>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</si>
  <si>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</si>
  <si>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</si>
  <si>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</si>
  <si>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</si>
  <si>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</si>
  <si>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</si>
  <si>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</si>
  <si>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</si>
  <si>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</si>
  <si>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</si>
  <si>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</si>
  <si>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</si>
  <si>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</si>
  <si>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</si>
  <si>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</si>
  <si>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</si>
  <si>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</si>
  <si>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</si>
  <si>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</si>
  <si>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</si>
  <si>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</si>
  <si>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</si>
  <si>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</si>
  <si>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</si>
  <si>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</si>
  <si>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</si>
  <si>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</si>
  <si>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</si>
  <si>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</si>
  <si>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</si>
  <si>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</si>
  <si>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</si>
  <si>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</si>
  <si>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</si>
  <si>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</si>
  <si>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</si>
  <si>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</si>
  <si>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</si>
  <si>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</si>
  <si>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</si>
  <si>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</si>
  <si>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</si>
  <si>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</si>
  <si>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</si>
  <si>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</si>
  <si>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</si>
  <si>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</si>
  <si>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</si>
  <si>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</si>
  <si>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</si>
  <si>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</si>
  <si>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</si>
  <si>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</si>
  <si>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</si>
  <si>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</si>
  <si>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</si>
  <si>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</si>
  <si>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</si>
  <si>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</si>
  <si>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</si>
  <si>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</si>
  <si>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</si>
  <si>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</si>
  <si>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</si>
  <si>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</si>
  <si>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</si>
  <si>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</si>
  <si>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</si>
  <si>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</si>
  <si>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</si>
  <si>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</si>
  <si>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</si>
  <si>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</si>
  <si>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</si>
  <si>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</si>
  <si>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</si>
  <si>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</si>
  <si>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</si>
  <si>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</si>
  <si>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</si>
  <si>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</si>
  <si>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</si>
  <si>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</si>
  <si>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</si>
  <si>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</si>
  <si>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</si>
  <si>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</si>
  <si>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</si>
  <si>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</si>
  <si>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</si>
  <si>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</si>
  <si>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</si>
  <si>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</si>
  <si>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</si>
  <si>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</si>
  <si>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</si>
  <si>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</si>
  <si>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</si>
  <si>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</si>
  <si>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</si>
  <si>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</si>
  <si>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</si>
  <si>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</si>
  <si>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</si>
  <si>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</si>
  <si>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</si>
  <si>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</si>
  <si>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</si>
  <si>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</si>
  <si>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</si>
  <si>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</si>
  <si>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</si>
  <si>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</si>
  <si>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</si>
  <si>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</si>
  <si>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</si>
  <si>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</si>
  <si>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</si>
  <si>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</si>
  <si>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</si>
  <si>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</si>
  <si>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</si>
  <si>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</si>
  <si>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</si>
  <si>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</si>
  <si>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</si>
  <si>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</si>
  <si>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</si>
  <si>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</si>
  <si>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</si>
  <si>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</si>
  <si>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</si>
  <si>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</si>
  <si>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OIM</t>
  </si>
  <si>
    <t>11-0113-2019</t>
  </si>
  <si>
    <t>11-0117-2019</t>
  </si>
  <si>
    <t>11-0498-2019</t>
  </si>
  <si>
    <t xml:space="preserve">11-1090-2018 </t>
  </si>
  <si>
    <t>11-1094-2018</t>
  </si>
  <si>
    <t xml:space="preserve">50-0186 - 2018 </t>
  </si>
  <si>
    <t>50-195-2018</t>
  </si>
  <si>
    <t>11-0886-2018</t>
  </si>
  <si>
    <t>50-0128-2018</t>
  </si>
  <si>
    <t>50-093-2018</t>
  </si>
  <si>
    <t>11-1632-2017</t>
  </si>
  <si>
    <t>50-0123-2018</t>
  </si>
  <si>
    <t>11-1634-2017</t>
  </si>
  <si>
    <t>50-0284-2017</t>
  </si>
  <si>
    <t>50-0232-2017</t>
  </si>
  <si>
    <t>50-0234-217</t>
  </si>
  <si>
    <t>11-1883-2016</t>
  </si>
  <si>
    <t>11-1916-2016</t>
  </si>
  <si>
    <t>50-0386-2016</t>
  </si>
  <si>
    <t>11-1721-2016</t>
  </si>
  <si>
    <t>11-1243-2016</t>
  </si>
  <si>
    <t>11-0427-2016</t>
  </si>
  <si>
    <t>11-0707-2016</t>
  </si>
  <si>
    <t>11-0678-2015</t>
  </si>
  <si>
    <t>11-0681-2015</t>
  </si>
  <si>
    <t>NAJ 749 - NAJ 733</t>
  </si>
  <si>
    <t>11-0955-2013</t>
  </si>
  <si>
    <t>11-0956-2013</t>
  </si>
  <si>
    <t>11-0553-2013</t>
  </si>
  <si>
    <t>NAJ 697 - NAJ 661</t>
  </si>
  <si>
    <t>NAJ 723 -  NAJ 661</t>
  </si>
  <si>
    <t>11-0704-2010</t>
  </si>
  <si>
    <t>11-0267-2009</t>
  </si>
  <si>
    <t>11-0248-2008</t>
  </si>
  <si>
    <t>PRESTAR EL SERVICIO DE DESARROLLO INFANTIL DE MEDIO FAMILIAR DIMF DE CONFORMIDAD CON EL MANUAL OPERATIVO DE LA MODALIDAD FAMILIAR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</si>
  <si>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LA POLÍTICA DE ESTADO PARA EL DESARROLLO INTEGRAL DE LA PRIMERA INFANCIA DE CERO A SIEMPRE</t>
  </si>
  <si>
    <t xml:space="preserve">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 DE  CONFORMIDAD CON EL MANUAL OPERATIVO  DE LA MODALIDAD Y DE LAS DIRECTRICES  ESTABLECIDAS POR EL ICBF, EN ARMONÍA  CON LA POLÍTICA DE ESTADO PARA EL DESARROLLO INTEGRAL DE LA PRIMERA INFANCIA" DE CERO  A SIEMPRE" EN LOS SERVICIOS DE LA MODALIDAD PROPIA E INTERCULTURAL. </t>
  </si>
  <si>
    <t>PRESTAR EL SERVICIO DE EDUCACIÓN INICIAL EN EL MARCO DE LA ATENCIÓN INTEGRAL A NIÑAS Y NIÑOS MENORES DE CINCO AÑOS O HASTA SU INGRESO AL GRADO DE TRANSICIÓN,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</si>
  <si>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EDUCACIÓN INICIAL, CUIDADO Y NUTRICIÓN A MUJERES GESTANTES, NIÑAS Y NIÑOS MENORES DE 6 MESES LACTANTES, NIÑOS Y NIÑAS EN PRIMERA INFANCIA EN EL MARCO DE LA ATENCIÓN INTEGRAL CON PERTENENCIA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</si>
  <si>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NIÑOS Y NIÑAS MENORES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</si>
  <si>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5 AÑOS, O HASTA SU INGRESO AL GRADO DE TRANSICIÓN, Y A MUJERES GESTANTES Y MUJERES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</si>
  <si>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NIÑOS Y NIÑAS MENORES DE CINCO AÑOS ,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CALIDAD  Y LAS DIRECTRICES, Y PARÁMETROS ESTABLECIDOS POR EL ICBF. </t>
  </si>
  <si>
    <t>ATENDER A NIÑOS Y NIÑAS MENORES DE CINCO AÑOS   O HASTA SU INGRESO AL GRADO DE TRANSICIÓN, EN LOS SERVICIOS DE EDUCACIÓN INICIAL Y CUIDADO, EN LAS MODALIDADES  CENTRO DE DESARROLLO INFANTIL Y DESARROLLO EN MEDIO FAMILIAR, CON EL FIN DE PROMOVER  EL DESARROLLO INTEGRAL DE LA PRIMERA  INFANCIA CON CALIDAD, DE CONFORMIDAD CON LOS LINEAMIENTOS  Y ESTÁNDARES  DE CALIDAD Y LAS DIRECTRICES  Y PARÁMETROS ESTABLECIDOS POR EL ICBF.</t>
  </si>
  <si>
    <t xml:space="preserve">LA IMPLEMENTACIÓN DE UN PROCESO DE CUALIFICACIÓN AL TALENTO HUMANO, FORMACIÓN Y ACOMPAÑAMIENTO PSICOSOCIAL A FAMILIAS BENEFICIARIAS DE MODALIDADES DE ATENCIÓN INTEGRAL A LA PRIMERA INFANCIA DEL INSTITUTO COLOMBIANO DE BIENESTAR  FAMILIAR  -  ICBF, PARA EL FORTALECIMIENTO DE VÍNCULOS  AFECTIVOS Y LA RESILIENCIA  FAMILIAR DESDE LAS EDADES TEMPRANAS, INCLUIDA LA GESTACIÓN COMO ESTRATEGIA  DE PREVENCIÓN DE LAS  VIOLENCIAS EN ZONAS DE CONFLICTO Y ALTO RIESGO  DE RECLUTAMIENTO EN COLOMBIA. </t>
  </si>
  <si>
    <t>PROMOVER LA  GARANTÍA DE DERECHOS  DE LOS NIÑOS , NIÑAS Y ADOLESCENTES, Y PREVENIR SU VULNERACIÓN, A PARTIR  DEL EMPODERAMIENTO  COMO SUJETOS DE DERECHOS, LA GESTIÓN Y LA ARTICULACIÓN INTERINSTITUCIONAL, Y LA PROMOCIÓN  DE CORRESPONSABILIDAD CON LAS FAMILIAS, LA SOCIEDAD EL ESTADO EN SU PROTECCIÓN INTEGRAL, CON ENFOQUE  DIFERENCIAL PARA LOS PUEBLOS INDÍGENAS Y COMUNIDADES AFROCOLOMBIANAS.</t>
  </si>
  <si>
    <t>BRINDAR ATENCIÓN A LA PRIMERA INFANCIA, NIÑOS Y NIÑAS MENORES DE 5 AÑOS, DE FAMILIAS CON VULNERABILIDAD ECONÓMICA, SOCIAL, CULTURAL, NUTRICIONAL Y PSICOAFECTIVA A TRAVÉS DE LOS HOGARES COMUNITARIOS DE BIENESTAR MODALIDAD 0-5 EN LAS SIGUIENTES FORMAD DE ATENCIÓN: FAMILIARES, MULTIPLES,GRUPALES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</si>
  <si>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 xml:space="preserve">BRINDAR ATENCIÓN A LA PRIMERA INFANCIA, NIÑOS Y NIÑAS MENORES DE SEIS AÑOS, DE FAMILIAS CON VULNERABILIDAD ECONÓMICA, SOCIAL, CULTURAL, NUTRICIONAL Y PSICOAFECTIVA A TRAVÉS DE LOS HOGARES COMUNITARIOS DE BIENESTAR MODALIDAD 0-7 PRIORITARIAMENTE A NIÑOS, NIÑAS EN SITUACIÓN DE DESPLAZAMIENTO. APOYAR A LAS  FAMILIAS EN DESARROLLO  CON MUJERES GESTANTES, MADRES  LACTANTES Y NIÑOS, NIÑAS MENORES DE DOS AÑOS QUE SE ENCUENTREN EN SITUACIÓN DE DESPLAZAMIENTO.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</si>
  <si>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</si>
  <si>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FDL</t>
  </si>
  <si>
    <t>106</t>
  </si>
  <si>
    <t>042</t>
  </si>
  <si>
    <t>AUNAR ESFUERZOS PARA DESARROLLAR DOS EVENTOS FORMATIVOS DIRIGIDOS A  MADRES GESTANTES Y LACTANTES NIÑOS, NIÑAS Y ADOLESCENTES EN EL RANDO DE EDAD DE 3 A 17 AÑOS, FRENTE A LOS INTOLERABLES ESTABLECIDOS EN LA POLITICA PUBLICA DEINFANCIA Y ADOLESCENCIA DEL DISTRITO.</t>
  </si>
  <si>
    <t>11-0685-2020</t>
  </si>
  <si>
    <t>11-0496-2020</t>
  </si>
  <si>
    <t>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t>
  </si>
  <si>
    <t>ESPERANZA AREVALO BORRERO</t>
  </si>
  <si>
    <t>CALLE 24C # 40 18</t>
  </si>
  <si>
    <t>3212326445</t>
  </si>
  <si>
    <t>FUNCRECER@GMAIL.COM</t>
  </si>
  <si>
    <t>50-283-2017</t>
  </si>
  <si>
    <t>CALLE 24 #44A 79</t>
  </si>
  <si>
    <t xml:space="preserve">PRESTAR EL SERVICIO DE EDUCACIÓN INICIAL  EN EL MARCO DE LA ATENCIÓN INTEGRAL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</si>
  <si>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</si>
  <si>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2 DE CERO A SIEMPRE, EN EL SERVICIO DESARROLLO INFANTIL EN MEDIO FAMILIAR.</t>
  </si>
  <si>
    <t>PRESTAR LOS SERVICIOS  DE EDUCACIÓN INICIAL  EN EL MARCO DE LA ATENCIO0N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</si>
  <si>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CINCO AÑOS, FAMILIAS EN SITUACIÓN DE VULNERABILIDAD A TRAVÉS DE LOS HOGARES COMUNITARIOS DE BIENESTAR FAMILIAR EN LAS SIGUIENTES FORMAS DE ATENCIÓN: FAMILIARES MÚLTIPLES, GRUPALES, JARDÍN SOCIAL, EMPRESARIALES Y MODALIDAD FAMI, DE CONFORMIDAD CON LOS LINEAMIENTOS, ESTÁNDARES DIRECTRICES QUE EL ICBF EXPIDA PARA LAS MISMAS </t>
  </si>
  <si>
    <t xml:space="preserve">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 </t>
  </si>
  <si>
    <t>PRESTAR EL SERVICIO DE EDUCACIÓN INICIAL EN EL MARCO DE LA ATENCIÓN INTEGRAL A NIÑAS Y NIÑOS MENORES DE CINCO AÑOS O HASTA SU INGRESO AL GRADO DE TRANSICION,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</si>
  <si>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A NIÑOS Y NIÑAS MENORES DE SEIS AÑOS, O HASTA SU INGRESO AL GRADO DE TRANSICIÓN, CON EL FIN DE PROMOVER EL DESARROLLO INTEGRAL DE LA PRIMERA INFANCIA CON CALIDAD, DE CONFORMIDAD CON EL LINEAMIENTO, MANUAL OPERATIVO, LAS DIRECTRICES, ESTABLECIDOS POR EL ICBF, EN EL MARCO DE LA POLÍTICA DE ESTADO PARA EL DESARROLLO INTEGRAL DE LA PRIMERA INFANCIA DE CERO A SIEMPRE, EN EL SERVICIO CENTRO DE DESARROLLO INFANTIL.</t>
  </si>
  <si>
    <t>BRINDAR ATENCIÓN A LA PRIMERA INFANCIA, NIÑOS Y NIÑAS MENORES DE 5 AÑOS, DE FAMILIAS CON VULNERABILIDAD ECONÓMICA, SOCIAL, CULTURAL, NUTRICIONAL Y PSICOAFECTIVA A TRAVÉS DE LOS HOGARES COMUNITARIOS DE BIENESTAR MODALIDAD 0-5 EN LAS SIGUIENTES FORMAS DE ATENCIÓN: FAMILIARES, MULTIPLES, 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</si>
  <si>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11-0613-2019</t>
  </si>
  <si>
    <t>PRESTAR EL SERVICIO DE ATENCION, EDUCACIÓN INICIAL Y CUIDADO  A NIÑAS Y NIÑOS MENORES DE 5 AÑOS, O HASTA SU INGRESO AL GRADO DE TRANSICIÓN CON EL FIN DE PROMOVER EL DESARROLLO DE LA PRIMERA INFANCIA DE CONFORMIDAD CON LOS MANUALES OPERATIVOS DE LAS MODALIDADES Y LAS DIRECTRICES ESTABLECIDAS POR EL ICBF EN ARMONÍA CON LA POLÍTICA DE ESTADO PARA EL DESARROLLO INTEGRAL DE LA PRIMERA INFANCIA  DE CERO A SIEMPRE, EN EL SERVICIO DESARROLLO INFANTIL EN MEDIO FAMILIAR.</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</si>
  <si>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 PARA QUE ESTE ASUMA BAJO SU EXCLUSIVA RESPONSABILIDAD DE DICHA ATENCIÓN.</t>
  </si>
  <si>
    <t>PRESTAR EL SERVICIO DE EDUCACIÓN INICIAL EN EL MARCO DE LA ATENCIÓN INTEGRAL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</si>
  <si>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5 AÑOS, O HASTA SU INGRESO AL GRADO DE TRANSICIÓN, Y A MUJERES GESTANTES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</si>
  <si>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NIÑAS Y NIÑOS MENORES DE 6 AÑOS, O HASTA SU INGRESO AL GRADO DE TRANSICIÓN DE CONFORMIDAD CON LOS MANUALES OPERATIVOS DE LAS MODALIDADES Y LAS DIRECTRICES ESTABLECIDAS POR EL ICBF EN EL MARCO DE LA POLÍTICA  DE ESTADO PARA EL DESARROLLO IN INTEGRAL  DE LA PRIMERA INFANCIA  DE CERO A SIEMPRE  EN EL SERVICIO DE DESARROLLO INFANTIL EN MEDIO FAMILIAR </t>
  </si>
  <si>
    <t>2021-11-10000223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</si>
</sst>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6" zoomScale="75" zoomScaleNormal="75" zoomScaleSheetLayoutView="40" zoomScalePageLayoutView="40" workbookViewId="0">
      <selection activeCell="C15" sqref="C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1" t="s">
        <v>2654</v>
      </c>
      <c r="D2" s="202"/>
      <c r="E2" s="202"/>
      <c r="F2" s="202"/>
      <c r="G2" s="202"/>
      <c r="H2" s="202"/>
      <c r="I2" s="202"/>
      <c r="J2" s="202"/>
      <c r="K2" s="202"/>
      <c r="L2" s="177" t="s">
        <v>2640</v>
      </c>
      <c r="M2" s="177"/>
      <c r="N2" s="185" t="s">
        <v>2641</v>
      </c>
      <c r="O2" s="186"/>
    </row>
    <row r="3" spans="1:20" ht="33" customHeight="1">
      <c r="A3" s="9"/>
      <c r="B3" s="8"/>
      <c r="C3" s="203"/>
      <c r="D3" s="204"/>
      <c r="E3" s="204"/>
      <c r="F3" s="204"/>
      <c r="G3" s="204"/>
      <c r="H3" s="204"/>
      <c r="I3" s="204"/>
      <c r="J3" s="204"/>
      <c r="K3" s="204"/>
      <c r="L3" s="187" t="s">
        <v>1</v>
      </c>
      <c r="M3" s="187"/>
      <c r="N3" s="187" t="s">
        <v>2642</v>
      </c>
      <c r="O3" s="189"/>
    </row>
    <row r="4" spans="1:20" ht="24.75" customHeight="1" thickBot="1">
      <c r="A4" s="10"/>
      <c r="B4" s="12"/>
      <c r="C4" s="205"/>
      <c r="D4" s="206"/>
      <c r="E4" s="206"/>
      <c r="F4" s="206"/>
      <c r="G4" s="206"/>
      <c r="H4" s="206"/>
      <c r="I4" s="206"/>
      <c r="J4" s="206"/>
      <c r="K4" s="206"/>
      <c r="L4" s="190" t="s">
        <v>0</v>
      </c>
      <c r="M4" s="190"/>
      <c r="N4" s="190"/>
      <c r="O4" s="191"/>
    </row>
    <row r="5" spans="1:20" ht="8.25" customHeight="1" thickBot="1">
      <c r="A5" s="5"/>
      <c r="B5" s="5"/>
      <c r="C5" s="31"/>
      <c r="D5" s="31"/>
      <c r="E5" s="31"/>
      <c r="F5" s="31"/>
      <c r="G5" s="31"/>
      <c r="H5" s="31"/>
      <c r="I5" s="31"/>
      <c r="J5" s="31"/>
      <c r="K5" s="31"/>
      <c r="L5" s="18"/>
      <c r="M5" s="18"/>
      <c r="N5" s="18"/>
      <c r="O5" s="18"/>
    </row>
    <row r="6" spans="1:20" s="19" customFormat="1" ht="31.5" customHeight="1" thickBot="1">
      <c r="A6" s="178" t="s">
        <v>2638</v>
      </c>
      <c r="B6" s="179"/>
      <c r="C6" s="179"/>
      <c r="D6" s="179"/>
      <c r="E6" s="179"/>
      <c r="F6" s="179"/>
      <c r="G6" s="179"/>
      <c r="H6" s="179"/>
      <c r="I6" s="179"/>
      <c r="J6" s="179"/>
      <c r="K6" s="179"/>
      <c r="L6" s="179"/>
      <c r="M6" s="179"/>
      <c r="N6" s="179"/>
      <c r="O6" s="180"/>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thickBot="1">
      <c r="A15" s="9"/>
      <c r="B15" s="32" t="s">
        <v>2635</v>
      </c>
      <c r="C15" s="154" t="s">
        <v>2753</v>
      </c>
      <c r="D15" s="35"/>
      <c r="E15" s="35"/>
      <c r="F15" s="5"/>
      <c r="G15" s="32" t="s">
        <v>1168</v>
      </c>
      <c r="H15" s="103" t="s">
        <v>187</v>
      </c>
      <c r="I15" s="32" t="s">
        <v>2624</v>
      </c>
      <c r="J15" s="108" t="s">
        <v>2626</v>
      </c>
      <c r="L15" s="207" t="s">
        <v>8</v>
      </c>
      <c r="M15" s="207"/>
      <c r="N15" s="126"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78" t="s">
        <v>21</v>
      </c>
      <c r="B17" s="179"/>
      <c r="C17" s="179"/>
      <c r="D17" s="179"/>
      <c r="E17" s="179"/>
      <c r="F17" s="179"/>
      <c r="G17" s="179"/>
      <c r="H17" s="178" t="s">
        <v>12</v>
      </c>
      <c r="I17" s="179"/>
      <c r="J17" s="179"/>
      <c r="K17" s="179"/>
      <c r="L17" s="179"/>
      <c r="M17" s="179"/>
      <c r="N17" s="179"/>
      <c r="O17" s="180"/>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c r="A20" s="9"/>
      <c r="B20" s="109">
        <v>830073291</v>
      </c>
      <c r="C20" s="5"/>
      <c r="D20" s="73"/>
      <c r="E20" s="5"/>
      <c r="F20" s="5"/>
      <c r="G20" s="5"/>
      <c r="H20" s="184"/>
      <c r="I20" s="147" t="s">
        <v>1156</v>
      </c>
      <c r="J20" s="148" t="s">
        <v>1153</v>
      </c>
      <c r="K20" s="149">
        <v>563515316</v>
      </c>
      <c r="L20" s="150"/>
      <c r="M20" s="150">
        <v>44561</v>
      </c>
      <c r="N20" s="133">
        <f>+(M20-L20)/30</f>
        <v>1485.3666666666666</v>
      </c>
      <c r="O20" s="136"/>
      <c r="U20" s="132"/>
      <c r="V20" s="105">
        <f ca="1">NOW()</f>
        <v>44193.488242939813</v>
      </c>
      <c r="W20" s="105">
        <f ca="1">NOW()</f>
        <v>44193.488242939813</v>
      </c>
    </row>
    <row r="21" spans="1:23" ht="30" customHeight="1" outlineLevel="1">
      <c r="A21" s="9"/>
      <c r="B21" s="71"/>
      <c r="C21" s="5"/>
      <c r="D21" s="5"/>
      <c r="E21" s="5"/>
      <c r="F21" s="5"/>
      <c r="G21" s="5"/>
      <c r="H21" s="70"/>
      <c r="I21" s="147"/>
      <c r="J21" s="148"/>
      <c r="K21" s="149"/>
      <c r="L21" s="150"/>
      <c r="M21" s="150"/>
      <c r="N21" s="133">
        <f t="shared" ref="N21:N35" si="0">+(M21-L21)/30</f>
        <v>0</v>
      </c>
      <c r="O21" s="137"/>
    </row>
    <row r="22" spans="1:23" ht="30" customHeight="1" outlineLevel="1">
      <c r="A22" s="9"/>
      <c r="B22" s="71"/>
      <c r="C22" s="5"/>
      <c r="D22" s="5"/>
      <c r="E22" s="5"/>
      <c r="F22" s="5"/>
      <c r="G22" s="5"/>
      <c r="H22" s="70"/>
      <c r="I22" s="147"/>
      <c r="J22" s="148"/>
      <c r="K22" s="149"/>
      <c r="L22" s="150"/>
      <c r="M22" s="150"/>
      <c r="N22" s="134">
        <f t="shared" ref="N22:N33" si="1">+(M22-L22)/30</f>
        <v>0</v>
      </c>
      <c r="O22" s="137"/>
    </row>
    <row r="23" spans="1:23" ht="30" customHeight="1" outlineLevel="1">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c r="A24" s="9"/>
      <c r="B24" s="101"/>
      <c r="C24" s="21"/>
      <c r="D24" s="21"/>
      <c r="E24" s="21"/>
      <c r="F24" s="5"/>
      <c r="G24" s="5"/>
      <c r="H24" s="70"/>
      <c r="I24" s="147"/>
      <c r="J24" s="148"/>
      <c r="K24" s="149"/>
      <c r="L24" s="150"/>
      <c r="M24" s="150"/>
      <c r="N24" s="134">
        <f t="shared" si="1"/>
        <v>0</v>
      </c>
      <c r="O24" s="137"/>
    </row>
    <row r="25" spans="1:23" ht="30" customHeight="1" outlineLevel="1">
      <c r="A25" s="9"/>
      <c r="B25" s="101"/>
      <c r="C25" s="21"/>
      <c r="D25" s="21"/>
      <c r="E25" s="21"/>
      <c r="F25" s="5"/>
      <c r="G25" s="5"/>
      <c r="H25" s="70"/>
      <c r="I25" s="147"/>
      <c r="J25" s="148"/>
      <c r="K25" s="149"/>
      <c r="L25" s="150"/>
      <c r="M25" s="150"/>
      <c r="N25" s="134">
        <f t="shared" si="1"/>
        <v>0</v>
      </c>
      <c r="O25" s="137"/>
    </row>
    <row r="26" spans="1:23" ht="30" customHeight="1" outlineLevel="1">
      <c r="A26" s="9"/>
      <c r="B26" s="101"/>
      <c r="C26" s="21"/>
      <c r="D26" s="21"/>
      <c r="E26" s="21"/>
      <c r="F26" s="5"/>
      <c r="G26" s="5"/>
      <c r="H26" s="70"/>
      <c r="I26" s="147"/>
      <c r="J26" s="148"/>
      <c r="K26" s="149"/>
      <c r="L26" s="150"/>
      <c r="M26" s="150"/>
      <c r="N26" s="134">
        <f t="shared" si="1"/>
        <v>0</v>
      </c>
      <c r="O26" s="137"/>
    </row>
    <row r="27" spans="1:23" ht="30" customHeight="1" outlineLevel="1">
      <c r="A27" s="9"/>
      <c r="B27" s="101"/>
      <c r="C27" s="21"/>
      <c r="D27" s="21"/>
      <c r="E27" s="21"/>
      <c r="F27" s="5"/>
      <c r="G27" s="5"/>
      <c r="H27" s="70"/>
      <c r="I27" s="147"/>
      <c r="J27" s="148"/>
      <c r="K27" s="149"/>
      <c r="L27" s="150"/>
      <c r="M27" s="150"/>
      <c r="N27" s="134">
        <f t="shared" si="1"/>
        <v>0</v>
      </c>
      <c r="O27" s="137"/>
    </row>
    <row r="28" spans="1:23" ht="30" customHeight="1" outlineLevel="1">
      <c r="A28" s="9"/>
      <c r="B28" s="101"/>
      <c r="C28" s="21"/>
      <c r="D28" s="21"/>
      <c r="E28" s="21"/>
      <c r="F28" s="5"/>
      <c r="G28" s="5"/>
      <c r="H28" s="70"/>
      <c r="I28" s="147"/>
      <c r="J28" s="148"/>
      <c r="K28" s="149"/>
      <c r="L28" s="150"/>
      <c r="M28" s="150"/>
      <c r="N28" s="134">
        <f t="shared" si="1"/>
        <v>0</v>
      </c>
      <c r="O28" s="137"/>
    </row>
    <row r="29" spans="1:23" ht="30" customHeight="1" outlineLevel="1">
      <c r="A29" s="9"/>
      <c r="B29" s="71"/>
      <c r="C29" s="5"/>
      <c r="D29" s="5"/>
      <c r="E29" s="5"/>
      <c r="F29" s="5"/>
      <c r="G29" s="5"/>
      <c r="H29" s="70"/>
      <c r="I29" s="147"/>
      <c r="J29" s="148"/>
      <c r="K29" s="149"/>
      <c r="L29" s="150"/>
      <c r="M29" s="150"/>
      <c r="N29" s="134">
        <f t="shared" si="1"/>
        <v>0</v>
      </c>
      <c r="O29" s="137"/>
    </row>
    <row r="30" spans="1:23" ht="30" customHeight="1" outlineLevel="1">
      <c r="A30" s="9"/>
      <c r="B30" s="71"/>
      <c r="C30" s="5"/>
      <c r="D30" s="5"/>
      <c r="E30" s="5"/>
      <c r="F30" s="5"/>
      <c r="G30" s="5"/>
      <c r="H30" s="70"/>
      <c r="I30" s="147"/>
      <c r="J30" s="148"/>
      <c r="K30" s="149"/>
      <c r="L30" s="150"/>
      <c r="M30" s="150"/>
      <c r="N30" s="134">
        <f t="shared" si="1"/>
        <v>0</v>
      </c>
      <c r="O30" s="137"/>
    </row>
    <row r="31" spans="1:23" ht="30" customHeight="1" outlineLevel="1">
      <c r="A31" s="9"/>
      <c r="B31" s="71"/>
      <c r="C31" s="5"/>
      <c r="D31" s="5"/>
      <c r="E31" s="5"/>
      <c r="F31" s="5"/>
      <c r="G31" s="5"/>
      <c r="H31" s="70"/>
      <c r="I31" s="147"/>
      <c r="J31" s="148"/>
      <c r="K31" s="149"/>
      <c r="L31" s="150"/>
      <c r="M31" s="150"/>
      <c r="N31" s="134">
        <f t="shared" si="1"/>
        <v>0</v>
      </c>
      <c r="O31" s="137"/>
    </row>
    <row r="32" spans="1:23" ht="30" customHeight="1" outlineLevel="1">
      <c r="A32" s="9"/>
      <c r="B32" s="71"/>
      <c r="C32" s="5"/>
      <c r="D32" s="5"/>
      <c r="E32" s="5"/>
      <c r="F32" s="5"/>
      <c r="G32" s="5"/>
      <c r="H32" s="70"/>
      <c r="I32" s="147"/>
      <c r="J32" s="148"/>
      <c r="K32" s="149"/>
      <c r="L32" s="150"/>
      <c r="M32" s="150"/>
      <c r="N32" s="134">
        <f t="shared" si="1"/>
        <v>0</v>
      </c>
      <c r="O32" s="137"/>
    </row>
    <row r="33" spans="1:16" ht="30" customHeight="1" outlineLevel="1">
      <c r="A33" s="9"/>
      <c r="B33" s="71"/>
      <c r="C33" s="5"/>
      <c r="D33" s="5"/>
      <c r="E33" s="5"/>
      <c r="F33" s="5"/>
      <c r="G33" s="5"/>
      <c r="H33" s="70"/>
      <c r="I33" s="147"/>
      <c r="J33" s="148"/>
      <c r="K33" s="149"/>
      <c r="L33" s="150"/>
      <c r="M33" s="150"/>
      <c r="N33" s="134">
        <f t="shared" si="1"/>
        <v>0</v>
      </c>
      <c r="O33" s="137"/>
    </row>
    <row r="34" spans="1:16" ht="30" customHeight="1" outlineLevel="1">
      <c r="A34" s="9"/>
      <c r="B34" s="71"/>
      <c r="C34" s="5"/>
      <c r="D34" s="5"/>
      <c r="E34" s="5"/>
      <c r="F34" s="5"/>
      <c r="G34" s="5"/>
      <c r="H34" s="70"/>
      <c r="I34" s="147"/>
      <c r="J34" s="148"/>
      <c r="K34" s="149"/>
      <c r="L34" s="150"/>
      <c r="M34" s="150"/>
      <c r="N34" s="134">
        <f t="shared" si="0"/>
        <v>0</v>
      </c>
      <c r="O34" s="137"/>
    </row>
    <row r="35" spans="1:16" ht="30" customHeight="1" outlineLevel="1">
      <c r="A35" s="9"/>
      <c r="B35" s="71"/>
      <c r="C35" s="5"/>
      <c r="D35" s="5"/>
      <c r="E35" s="5"/>
      <c r="F35" s="5"/>
      <c r="G35" s="5"/>
      <c r="H35" s="70"/>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8" t="s">
        <v>2</v>
      </c>
      <c r="C37" s="208"/>
      <c r="D37" s="208"/>
      <c r="E37" s="208"/>
      <c r="F37" s="208"/>
      <c r="G37" s="5"/>
      <c r="H37" s="127"/>
      <c r="I37" s="128"/>
      <c r="J37" s="128"/>
      <c r="K37" s="128"/>
      <c r="L37" s="128"/>
      <c r="M37" s="128"/>
      <c r="N37" s="128"/>
      <c r="O37" s="129"/>
    </row>
    <row r="38" spans="1:16" ht="21" customHeight="1">
      <c r="A38" s="9"/>
      <c r="B38" s="176" t="str">
        <f>VLOOKUP(B20,EAS!A2:B1439,2,0)</f>
        <v>FUNDACIÓN SOCIAL CRECER</v>
      </c>
      <c r="C38" s="176"/>
      <c r="D38" s="176"/>
      <c r="E38" s="176"/>
      <c r="F38" s="176"/>
      <c r="G38" s="5"/>
      <c r="H38" s="130"/>
      <c r="I38" s="188" t="s">
        <v>7</v>
      </c>
      <c r="J38" s="188"/>
      <c r="K38" s="188"/>
      <c r="L38" s="188"/>
      <c r="M38" s="188"/>
      <c r="N38" s="188"/>
      <c r="O38" s="131"/>
    </row>
    <row r="39" spans="1:16" ht="43" customHeight="1" thickBot="1">
      <c r="A39" s="10"/>
      <c r="B39" s="11"/>
      <c r="C39" s="11"/>
      <c r="D39" s="11"/>
      <c r="E39" s="11"/>
      <c r="F39" s="11"/>
      <c r="G39" s="11"/>
      <c r="H39" s="10"/>
      <c r="I39" s="220" t="s">
        <v>2724</v>
      </c>
      <c r="J39" s="220"/>
      <c r="K39" s="220"/>
      <c r="L39" s="220"/>
      <c r="M39" s="220"/>
      <c r="N39" s="220"/>
      <c r="O39" s="12"/>
    </row>
    <row r="40" spans="1:16" ht="16" thickBot="1"/>
    <row r="41" spans="1:16" s="19" customFormat="1" ht="31.5" customHeight="1" thickBot="1">
      <c r="A41" s="178" t="s">
        <v>3</v>
      </c>
      <c r="B41" s="179"/>
      <c r="C41" s="179"/>
      <c r="D41" s="179"/>
      <c r="E41" s="179"/>
      <c r="F41" s="179"/>
      <c r="G41" s="179"/>
      <c r="H41" s="179"/>
      <c r="I41" s="179"/>
      <c r="J41" s="179"/>
      <c r="K41" s="179"/>
      <c r="L41" s="179"/>
      <c r="M41" s="179"/>
      <c r="N41" s="179"/>
      <c r="O41" s="180"/>
      <c r="P41" s="76"/>
    </row>
    <row r="42" spans="1:16" ht="8.25" customHeight="1" thickBot="1"/>
    <row r="43" spans="1:16" s="19" customFormat="1" ht="31.5" customHeight="1" thickBot="1">
      <c r="A43" s="222" t="s">
        <v>4</v>
      </c>
      <c r="B43" s="223"/>
      <c r="C43" s="223"/>
      <c r="D43" s="223"/>
      <c r="E43" s="223"/>
      <c r="F43" s="223"/>
      <c r="G43" s="223"/>
      <c r="H43" s="223"/>
      <c r="I43" s="223"/>
      <c r="J43" s="223"/>
      <c r="K43" s="223"/>
      <c r="L43" s="223"/>
      <c r="M43" s="223"/>
      <c r="N43" s="223"/>
      <c r="O43" s="224"/>
      <c r="P43" s="76"/>
    </row>
    <row r="44" spans="1:16" ht="15" customHeight="1">
      <c r="A44" s="225" t="s">
        <v>2655</v>
      </c>
      <c r="B44" s="226"/>
      <c r="C44" s="226"/>
      <c r="D44" s="226"/>
      <c r="E44" s="226"/>
      <c r="F44" s="226"/>
      <c r="G44" s="226"/>
      <c r="H44" s="226"/>
      <c r="I44" s="226"/>
      <c r="J44" s="226"/>
      <c r="K44" s="226"/>
      <c r="L44" s="226"/>
      <c r="M44" s="226"/>
      <c r="N44" s="226"/>
      <c r="O44" s="227"/>
    </row>
    <row r="45" spans="1:16">
      <c r="A45" s="228"/>
      <c r="B45" s="229"/>
      <c r="C45" s="229"/>
      <c r="D45" s="229"/>
      <c r="E45" s="229"/>
      <c r="F45" s="229"/>
      <c r="G45" s="229"/>
      <c r="H45" s="229"/>
      <c r="I45" s="229"/>
      <c r="J45" s="229"/>
      <c r="K45" s="229"/>
      <c r="L45" s="229"/>
      <c r="M45" s="229"/>
      <c r="N45" s="229"/>
      <c r="O45" s="23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1">
        <v>1</v>
      </c>
      <c r="B48" s="111" t="s">
        <v>2665</v>
      </c>
      <c r="C48" s="112" t="s">
        <v>31</v>
      </c>
      <c r="D48" s="110" t="s">
        <v>2747</v>
      </c>
      <c r="E48" s="143">
        <v>43496</v>
      </c>
      <c r="F48" s="143">
        <v>43819</v>
      </c>
      <c r="G48" s="158">
        <f>IF(AND(E48&lt;&gt;"",F48&lt;&gt;""),((F48-E48)/30),"")</f>
        <v>10.766666666666667</v>
      </c>
      <c r="H48" s="114" t="s">
        <v>2711</v>
      </c>
      <c r="I48" s="113" t="s">
        <v>1156</v>
      </c>
      <c r="J48" s="113" t="s">
        <v>1153</v>
      </c>
      <c r="K48" s="116">
        <v>10685634260</v>
      </c>
      <c r="L48" s="115" t="s">
        <v>1148</v>
      </c>
      <c r="M48" s="117">
        <v>0</v>
      </c>
      <c r="N48" s="115" t="s">
        <v>27</v>
      </c>
      <c r="O48" s="122" t="s">
        <v>1148</v>
      </c>
      <c r="P48" s="78"/>
    </row>
    <row r="49" spans="1:16" s="6" customFormat="1" ht="24.75" customHeight="1">
      <c r="A49" s="141">
        <v>2</v>
      </c>
      <c r="B49" s="111" t="s">
        <v>2665</v>
      </c>
      <c r="C49" s="122" t="s">
        <v>31</v>
      </c>
      <c r="D49" s="110" t="s">
        <v>2677</v>
      </c>
      <c r="E49" s="143">
        <v>43488</v>
      </c>
      <c r="F49" s="143">
        <v>43822</v>
      </c>
      <c r="G49" s="158">
        <f t="shared" ref="G49:G50" si="2">IF(AND(E49&lt;&gt;"",F49&lt;&gt;""),((F49-E49)/30),"")</f>
        <v>11.133333333333333</v>
      </c>
      <c r="H49" s="114" t="s">
        <v>2738</v>
      </c>
      <c r="I49" s="113" t="s">
        <v>741</v>
      </c>
      <c r="J49" s="113" t="s">
        <v>742</v>
      </c>
      <c r="K49" s="116">
        <v>5323925899</v>
      </c>
      <c r="L49" s="122" t="s">
        <v>1148</v>
      </c>
      <c r="M49" s="117">
        <v>0</v>
      </c>
      <c r="N49" s="122" t="s">
        <v>27</v>
      </c>
      <c r="O49" s="122" t="s">
        <v>1148</v>
      </c>
      <c r="P49" s="78"/>
    </row>
    <row r="50" spans="1:16" s="6" customFormat="1" ht="24.75" customHeight="1">
      <c r="A50" s="141">
        <v>3</v>
      </c>
      <c r="B50" s="111" t="s">
        <v>2665</v>
      </c>
      <c r="C50" s="122" t="s">
        <v>31</v>
      </c>
      <c r="D50" s="110" t="s">
        <v>2678</v>
      </c>
      <c r="E50" s="143">
        <v>43488</v>
      </c>
      <c r="F50" s="143">
        <v>43738</v>
      </c>
      <c r="G50" s="158">
        <f t="shared" si="2"/>
        <v>8.3333333333333339</v>
      </c>
      <c r="H50" s="120" t="s">
        <v>2739</v>
      </c>
      <c r="I50" s="113" t="s">
        <v>741</v>
      </c>
      <c r="J50" s="113" t="s">
        <v>742</v>
      </c>
      <c r="K50" s="116">
        <v>311106421</v>
      </c>
      <c r="L50" s="122" t="s">
        <v>1148</v>
      </c>
      <c r="M50" s="117">
        <v>0</v>
      </c>
      <c r="N50" s="122" t="s">
        <v>27</v>
      </c>
      <c r="O50" s="122" t="s">
        <v>1148</v>
      </c>
      <c r="P50" s="78"/>
    </row>
    <row r="51" spans="1:16" s="6" customFormat="1" ht="24.75" customHeight="1" outlineLevel="1">
      <c r="A51" s="141">
        <v>4</v>
      </c>
      <c r="B51" s="111" t="s">
        <v>2665</v>
      </c>
      <c r="C51" s="122" t="s">
        <v>31</v>
      </c>
      <c r="D51" s="110" t="s">
        <v>2679</v>
      </c>
      <c r="E51" s="143">
        <v>43483</v>
      </c>
      <c r="F51" s="143">
        <v>43819</v>
      </c>
      <c r="G51" s="158">
        <f t="shared" ref="G51:G107" si="3">IF(AND(E51&lt;&gt;"",F51&lt;&gt;""),((F51-E51)/30),"")</f>
        <v>11.2</v>
      </c>
      <c r="H51" s="120" t="s">
        <v>2712</v>
      </c>
      <c r="I51" s="113" t="s">
        <v>1156</v>
      </c>
      <c r="J51" s="113" t="s">
        <v>1153</v>
      </c>
      <c r="K51" s="116">
        <v>949352947</v>
      </c>
      <c r="L51" s="122" t="s">
        <v>1148</v>
      </c>
      <c r="M51" s="117">
        <v>0</v>
      </c>
      <c r="N51" s="122" t="s">
        <v>27</v>
      </c>
      <c r="O51" s="122" t="s">
        <v>1148</v>
      </c>
      <c r="P51" s="78"/>
    </row>
    <row r="52" spans="1:16" s="7" customFormat="1" ht="24.75" customHeight="1" outlineLevel="1">
      <c r="A52" s="142">
        <v>5</v>
      </c>
      <c r="B52" s="111" t="s">
        <v>2665</v>
      </c>
      <c r="C52" s="122" t="s">
        <v>31</v>
      </c>
      <c r="D52" s="110" t="s">
        <v>2680</v>
      </c>
      <c r="E52" s="143">
        <v>43405</v>
      </c>
      <c r="F52" s="143">
        <v>43441</v>
      </c>
      <c r="G52" s="158">
        <f t="shared" si="3"/>
        <v>1.2</v>
      </c>
      <c r="H52" s="120" t="s">
        <v>2744</v>
      </c>
      <c r="I52" s="113" t="s">
        <v>1156</v>
      </c>
      <c r="J52" s="113" t="s">
        <v>1153</v>
      </c>
      <c r="K52" s="116">
        <v>104402311</v>
      </c>
      <c r="L52" s="122" t="s">
        <v>1148</v>
      </c>
      <c r="M52" s="117">
        <v>0</v>
      </c>
      <c r="N52" s="122" t="s">
        <v>27</v>
      </c>
      <c r="O52" s="122" t="s">
        <v>1148</v>
      </c>
      <c r="P52" s="79"/>
    </row>
    <row r="53" spans="1:16" s="7" customFormat="1" ht="24.75" customHeight="1" outlineLevel="1">
      <c r="A53" s="142">
        <v>6</v>
      </c>
      <c r="B53" s="111" t="s">
        <v>2665</v>
      </c>
      <c r="C53" s="122" t="s">
        <v>31</v>
      </c>
      <c r="D53" s="110" t="s">
        <v>2681</v>
      </c>
      <c r="E53" s="143">
        <v>43405</v>
      </c>
      <c r="F53" s="143">
        <v>43434</v>
      </c>
      <c r="G53" s="158">
        <f t="shared" si="3"/>
        <v>0.96666666666666667</v>
      </c>
      <c r="H53" s="120" t="s">
        <v>2740</v>
      </c>
      <c r="I53" s="113" t="s">
        <v>1156</v>
      </c>
      <c r="J53" s="113" t="s">
        <v>1153</v>
      </c>
      <c r="K53" s="116">
        <v>1003619820</v>
      </c>
      <c r="L53" s="122" t="s">
        <v>1148</v>
      </c>
      <c r="M53" s="117">
        <v>0</v>
      </c>
      <c r="N53" s="122" t="s">
        <v>27</v>
      </c>
      <c r="O53" s="122" t="s">
        <v>1148</v>
      </c>
      <c r="P53" s="79"/>
    </row>
    <row r="54" spans="1:16" s="7" customFormat="1" ht="24.75" customHeight="1" outlineLevel="1">
      <c r="A54" s="142">
        <v>7</v>
      </c>
      <c r="B54" s="111" t="s">
        <v>2665</v>
      </c>
      <c r="C54" s="122" t="s">
        <v>31</v>
      </c>
      <c r="D54" s="110" t="s">
        <v>2682</v>
      </c>
      <c r="E54" s="143">
        <v>43400</v>
      </c>
      <c r="F54" s="143">
        <v>43434</v>
      </c>
      <c r="G54" s="158">
        <f t="shared" si="3"/>
        <v>1.1333333333333333</v>
      </c>
      <c r="H54" s="120" t="s">
        <v>2713</v>
      </c>
      <c r="I54" s="113" t="s">
        <v>741</v>
      </c>
      <c r="J54" s="113" t="s">
        <v>742</v>
      </c>
      <c r="K54" s="118">
        <v>466438602</v>
      </c>
      <c r="L54" s="122" t="s">
        <v>1148</v>
      </c>
      <c r="M54" s="117">
        <v>0</v>
      </c>
      <c r="N54" s="122" t="s">
        <v>27</v>
      </c>
      <c r="O54" s="122" t="s">
        <v>1148</v>
      </c>
      <c r="P54" s="79"/>
    </row>
    <row r="55" spans="1:16" s="7" customFormat="1" ht="24.75" customHeight="1" outlineLevel="1">
      <c r="A55" s="142">
        <v>8</v>
      </c>
      <c r="B55" s="111" t="s">
        <v>2665</v>
      </c>
      <c r="C55" s="122" t="s">
        <v>31</v>
      </c>
      <c r="D55" s="110" t="s">
        <v>2683</v>
      </c>
      <c r="E55" s="143">
        <v>43400</v>
      </c>
      <c r="F55" s="143">
        <v>43434</v>
      </c>
      <c r="G55" s="158">
        <f t="shared" si="3"/>
        <v>1.1333333333333333</v>
      </c>
      <c r="H55" s="120" t="s">
        <v>2713</v>
      </c>
      <c r="I55" s="113" t="s">
        <v>741</v>
      </c>
      <c r="J55" s="113" t="s">
        <v>742</v>
      </c>
      <c r="K55" s="118">
        <v>47319860</v>
      </c>
      <c r="L55" s="122" t="s">
        <v>1148</v>
      </c>
      <c r="M55" s="117">
        <v>0</v>
      </c>
      <c r="N55" s="122" t="s">
        <v>27</v>
      </c>
      <c r="O55" s="122" t="s">
        <v>1148</v>
      </c>
      <c r="P55" s="79"/>
    </row>
    <row r="56" spans="1:16" s="7" customFormat="1" ht="24.75" customHeight="1" outlineLevel="1">
      <c r="A56" s="142">
        <v>9</v>
      </c>
      <c r="B56" s="111" t="s">
        <v>2665</v>
      </c>
      <c r="C56" s="122" t="s">
        <v>31</v>
      </c>
      <c r="D56" s="110" t="s">
        <v>2684</v>
      </c>
      <c r="E56" s="143">
        <v>43313</v>
      </c>
      <c r="F56" s="143">
        <v>43404</v>
      </c>
      <c r="G56" s="158">
        <f t="shared" si="3"/>
        <v>3.0333333333333332</v>
      </c>
      <c r="H56" s="120" t="s">
        <v>2748</v>
      </c>
      <c r="I56" s="113" t="s">
        <v>1156</v>
      </c>
      <c r="J56" s="113" t="s">
        <v>1153</v>
      </c>
      <c r="K56" s="118">
        <v>2376827460</v>
      </c>
      <c r="L56" s="122" t="s">
        <v>1148</v>
      </c>
      <c r="M56" s="117">
        <v>0</v>
      </c>
      <c r="N56" s="122" t="s">
        <v>27</v>
      </c>
      <c r="O56" s="122" t="s">
        <v>1148</v>
      </c>
      <c r="P56" s="79"/>
    </row>
    <row r="57" spans="1:16" s="7" customFormat="1" ht="24.75" customHeight="1" outlineLevel="1">
      <c r="A57" s="142">
        <v>10</v>
      </c>
      <c r="B57" s="64" t="s">
        <v>2665</v>
      </c>
      <c r="C57" s="122" t="s">
        <v>31</v>
      </c>
      <c r="D57" s="63" t="s">
        <v>2685</v>
      </c>
      <c r="E57" s="143">
        <v>43313</v>
      </c>
      <c r="F57" s="143">
        <v>43404</v>
      </c>
      <c r="G57" s="158">
        <f t="shared" si="3"/>
        <v>3.0333333333333332</v>
      </c>
      <c r="H57" s="120" t="s">
        <v>2713</v>
      </c>
      <c r="I57" s="63" t="s">
        <v>741</v>
      </c>
      <c r="J57" s="63" t="s">
        <v>759</v>
      </c>
      <c r="K57" s="66">
        <v>14688960</v>
      </c>
      <c r="L57" s="122" t="s">
        <v>1148</v>
      </c>
      <c r="M57" s="117">
        <v>0</v>
      </c>
      <c r="N57" s="122" t="s">
        <v>27</v>
      </c>
      <c r="O57" s="122" t="s">
        <v>1148</v>
      </c>
      <c r="P57" s="79"/>
    </row>
    <row r="58" spans="1:16" s="7" customFormat="1" ht="24.75" customHeight="1" outlineLevel="1">
      <c r="A58" s="142">
        <v>11</v>
      </c>
      <c r="B58" s="64" t="s">
        <v>2665</v>
      </c>
      <c r="C58" s="122" t="s">
        <v>31</v>
      </c>
      <c r="D58" s="63" t="s">
        <v>2686</v>
      </c>
      <c r="E58" s="143">
        <v>43123</v>
      </c>
      <c r="F58" s="143">
        <v>43312</v>
      </c>
      <c r="G58" s="158">
        <f t="shared" si="3"/>
        <v>6.3</v>
      </c>
      <c r="H58" s="120" t="s">
        <v>2713</v>
      </c>
      <c r="I58" s="63" t="s">
        <v>741</v>
      </c>
      <c r="J58" s="63" t="s">
        <v>742</v>
      </c>
      <c r="K58" s="66">
        <v>526231886</v>
      </c>
      <c r="L58" s="122" t="s">
        <v>1148</v>
      </c>
      <c r="M58" s="117">
        <v>0</v>
      </c>
      <c r="N58" s="122" t="s">
        <v>27</v>
      </c>
      <c r="O58" s="122" t="s">
        <v>1148</v>
      </c>
      <c r="P58" s="79"/>
    </row>
    <row r="59" spans="1:16" s="7" customFormat="1" ht="24.75" customHeight="1" outlineLevel="1">
      <c r="A59" s="142">
        <v>12</v>
      </c>
      <c r="B59" s="64" t="s">
        <v>2665</v>
      </c>
      <c r="C59" s="122" t="s">
        <v>31</v>
      </c>
      <c r="D59" s="63" t="s">
        <v>2687</v>
      </c>
      <c r="E59" s="143">
        <v>43085</v>
      </c>
      <c r="F59" s="143">
        <v>43404</v>
      </c>
      <c r="G59" s="158">
        <f t="shared" si="3"/>
        <v>10.633333333333333</v>
      </c>
      <c r="H59" s="64" t="s">
        <v>2714</v>
      </c>
      <c r="I59" s="63" t="s">
        <v>1156</v>
      </c>
      <c r="J59" s="63" t="s">
        <v>1153</v>
      </c>
      <c r="K59" s="66">
        <v>906255158</v>
      </c>
      <c r="L59" s="122" t="s">
        <v>1148</v>
      </c>
      <c r="M59" s="117">
        <v>0</v>
      </c>
      <c r="N59" s="122" t="s">
        <v>27</v>
      </c>
      <c r="O59" s="122" t="s">
        <v>26</v>
      </c>
      <c r="P59" s="79"/>
    </row>
    <row r="60" spans="1:16" s="7" customFormat="1" ht="24.75" customHeight="1" outlineLevel="1">
      <c r="A60" s="142">
        <v>13</v>
      </c>
      <c r="B60" s="120" t="s">
        <v>2665</v>
      </c>
      <c r="C60" s="122" t="s">
        <v>31</v>
      </c>
      <c r="D60" s="119" t="s">
        <v>2688</v>
      </c>
      <c r="E60" s="143">
        <v>43313</v>
      </c>
      <c r="F60" s="143">
        <v>43403</v>
      </c>
      <c r="G60" s="158">
        <f t="shared" si="3"/>
        <v>3</v>
      </c>
      <c r="H60" s="120" t="s">
        <v>2713</v>
      </c>
      <c r="I60" s="119" t="s">
        <v>741</v>
      </c>
      <c r="J60" s="119" t="s">
        <v>742</v>
      </c>
      <c r="K60" s="121">
        <v>387153367</v>
      </c>
      <c r="L60" s="122" t="s">
        <v>1148</v>
      </c>
      <c r="M60" s="117">
        <v>0</v>
      </c>
      <c r="N60" s="122" t="s">
        <v>27</v>
      </c>
      <c r="O60" s="122" t="s">
        <v>1148</v>
      </c>
      <c r="P60" s="79"/>
    </row>
    <row r="61" spans="1:16" s="7" customFormat="1" ht="24.75" customHeight="1" outlineLevel="1">
      <c r="A61" s="142">
        <v>14</v>
      </c>
      <c r="B61" s="120" t="s">
        <v>2665</v>
      </c>
      <c r="C61" s="122" t="s">
        <v>31</v>
      </c>
      <c r="D61" s="119" t="s">
        <v>2689</v>
      </c>
      <c r="E61" s="143">
        <v>43085</v>
      </c>
      <c r="F61" s="143">
        <v>43404</v>
      </c>
      <c r="G61" s="158">
        <f t="shared" si="3"/>
        <v>10.633333333333333</v>
      </c>
      <c r="H61" s="120" t="s">
        <v>2750</v>
      </c>
      <c r="I61" s="119" t="s">
        <v>1156</v>
      </c>
      <c r="J61" s="119" t="s">
        <v>1153</v>
      </c>
      <c r="K61" s="121">
        <v>3236502187</v>
      </c>
      <c r="L61" s="122" t="s">
        <v>1148</v>
      </c>
      <c r="M61" s="117">
        <v>0</v>
      </c>
      <c r="N61" s="122" t="s">
        <v>27</v>
      </c>
      <c r="O61" s="122" t="s">
        <v>26</v>
      </c>
      <c r="P61" s="79"/>
    </row>
    <row r="62" spans="1:16" s="7" customFormat="1" ht="24.75" customHeight="1" outlineLevel="1">
      <c r="A62" s="142">
        <v>15</v>
      </c>
      <c r="B62" s="120" t="s">
        <v>2665</v>
      </c>
      <c r="C62" s="122" t="s">
        <v>31</v>
      </c>
      <c r="D62" s="119" t="s">
        <v>2736</v>
      </c>
      <c r="E62" s="143">
        <v>43070</v>
      </c>
      <c r="F62" s="143">
        <v>43404</v>
      </c>
      <c r="G62" s="158">
        <f t="shared" si="3"/>
        <v>11.133333333333333</v>
      </c>
      <c r="H62" s="120" t="s">
        <v>2713</v>
      </c>
      <c r="I62" s="119" t="s">
        <v>741</v>
      </c>
      <c r="J62" s="119" t="s">
        <v>742</v>
      </c>
      <c r="K62" s="121">
        <v>290422178</v>
      </c>
      <c r="L62" s="122" t="s">
        <v>1148</v>
      </c>
      <c r="M62" s="117">
        <v>0</v>
      </c>
      <c r="N62" s="122" t="s">
        <v>27</v>
      </c>
      <c r="O62" s="122" t="s">
        <v>1148</v>
      </c>
      <c r="P62" s="79"/>
    </row>
    <row r="63" spans="1:16" s="7" customFormat="1" ht="24.75" customHeight="1" outlineLevel="1">
      <c r="A63" s="142">
        <v>16</v>
      </c>
      <c r="B63" s="120" t="s">
        <v>2665</v>
      </c>
      <c r="C63" s="122" t="s">
        <v>31</v>
      </c>
      <c r="D63" s="119" t="s">
        <v>2690</v>
      </c>
      <c r="E63" s="143">
        <v>43070</v>
      </c>
      <c r="F63" s="143">
        <v>43312</v>
      </c>
      <c r="G63" s="158">
        <f t="shared" si="3"/>
        <v>8.0666666666666664</v>
      </c>
      <c r="H63" s="120" t="s">
        <v>2713</v>
      </c>
      <c r="I63" s="119" t="s">
        <v>741</v>
      </c>
      <c r="J63" s="119" t="s">
        <v>742</v>
      </c>
      <c r="K63" s="121">
        <v>3340416417</v>
      </c>
      <c r="L63" s="122" t="s">
        <v>1148</v>
      </c>
      <c r="M63" s="117">
        <v>0</v>
      </c>
      <c r="N63" s="122" t="s">
        <v>27</v>
      </c>
      <c r="O63" s="122" t="s">
        <v>1148</v>
      </c>
      <c r="P63" s="79"/>
    </row>
    <row r="64" spans="1:16" s="7" customFormat="1" ht="24.75" customHeight="1" outlineLevel="1">
      <c r="A64" s="142">
        <v>17</v>
      </c>
      <c r="B64" s="120" t="s">
        <v>2665</v>
      </c>
      <c r="C64" s="122" t="s">
        <v>31</v>
      </c>
      <c r="D64" s="119" t="s">
        <v>2691</v>
      </c>
      <c r="E64" s="143">
        <v>42998</v>
      </c>
      <c r="F64" s="143">
        <v>43084</v>
      </c>
      <c r="G64" s="158">
        <f t="shared" si="3"/>
        <v>2.8666666666666667</v>
      </c>
      <c r="H64" s="120" t="s">
        <v>2715</v>
      </c>
      <c r="I64" s="119" t="s">
        <v>741</v>
      </c>
      <c r="J64" s="119" t="s">
        <v>742</v>
      </c>
      <c r="K64" s="121">
        <v>348594777</v>
      </c>
      <c r="L64" s="122" t="s">
        <v>1148</v>
      </c>
      <c r="M64" s="117">
        <v>0</v>
      </c>
      <c r="N64" s="122" t="s">
        <v>27</v>
      </c>
      <c r="O64" s="122" t="s">
        <v>1148</v>
      </c>
      <c r="P64" s="79"/>
    </row>
    <row r="65" spans="1:16" s="7" customFormat="1" ht="24.75" customHeight="1" outlineLevel="1">
      <c r="A65" s="142">
        <v>18</v>
      </c>
      <c r="B65" s="120" t="s">
        <v>2665</v>
      </c>
      <c r="C65" s="122" t="s">
        <v>31</v>
      </c>
      <c r="D65" s="119" t="s">
        <v>2692</v>
      </c>
      <c r="E65" s="143">
        <v>42998</v>
      </c>
      <c r="F65" s="143">
        <v>43084</v>
      </c>
      <c r="G65" s="158">
        <f t="shared" si="3"/>
        <v>2.8666666666666667</v>
      </c>
      <c r="H65" s="120" t="s">
        <v>2715</v>
      </c>
      <c r="I65" s="119" t="s">
        <v>741</v>
      </c>
      <c r="J65" s="119" t="s">
        <v>742</v>
      </c>
      <c r="K65" s="121">
        <v>117936538</v>
      </c>
      <c r="L65" s="122" t="s">
        <v>1148</v>
      </c>
      <c r="M65" s="117">
        <v>0</v>
      </c>
      <c r="N65" s="122" t="s">
        <v>27</v>
      </c>
      <c r="O65" s="122" t="s">
        <v>1148</v>
      </c>
      <c r="P65" s="79"/>
    </row>
    <row r="66" spans="1:16" s="7" customFormat="1" ht="24.75" customHeight="1" outlineLevel="1">
      <c r="A66" s="142">
        <v>19</v>
      </c>
      <c r="B66" s="120" t="s">
        <v>2665</v>
      </c>
      <c r="C66" s="122" t="s">
        <v>31</v>
      </c>
      <c r="D66" s="119" t="s">
        <v>2693</v>
      </c>
      <c r="E66" s="143">
        <v>42720</v>
      </c>
      <c r="F66" s="143">
        <v>43084</v>
      </c>
      <c r="G66" s="158">
        <f t="shared" si="3"/>
        <v>12.133333333333333</v>
      </c>
      <c r="H66" s="120" t="s">
        <v>2745</v>
      </c>
      <c r="I66" s="119" t="s">
        <v>1156</v>
      </c>
      <c r="J66" s="119" t="s">
        <v>1153</v>
      </c>
      <c r="K66" s="121">
        <v>1085989336</v>
      </c>
      <c r="L66" s="122" t="s">
        <v>1148</v>
      </c>
      <c r="M66" s="117">
        <v>0</v>
      </c>
      <c r="N66" s="122" t="s">
        <v>27</v>
      </c>
      <c r="O66" s="122" t="s">
        <v>26</v>
      </c>
      <c r="P66" s="79"/>
    </row>
    <row r="67" spans="1:16" s="7" customFormat="1" ht="24.75" customHeight="1" outlineLevel="1">
      <c r="A67" s="142">
        <v>20</v>
      </c>
      <c r="B67" s="120" t="s">
        <v>2665</v>
      </c>
      <c r="C67" s="122" t="s">
        <v>31</v>
      </c>
      <c r="D67" s="119" t="s">
        <v>2694</v>
      </c>
      <c r="E67" s="143">
        <v>42720</v>
      </c>
      <c r="F67" s="143">
        <v>43084</v>
      </c>
      <c r="G67" s="158">
        <f t="shared" si="3"/>
        <v>12.133333333333333</v>
      </c>
      <c r="H67" s="120" t="s">
        <v>2752</v>
      </c>
      <c r="I67" s="119" t="s">
        <v>1156</v>
      </c>
      <c r="J67" s="119" t="s">
        <v>1153</v>
      </c>
      <c r="K67" s="121">
        <v>5755283606</v>
      </c>
      <c r="L67" s="122" t="s">
        <v>1148</v>
      </c>
      <c r="M67" s="117">
        <v>0</v>
      </c>
      <c r="N67" s="122" t="s">
        <v>27</v>
      </c>
      <c r="O67" s="122" t="s">
        <v>26</v>
      </c>
      <c r="P67" s="79"/>
    </row>
    <row r="68" spans="1:16" s="7" customFormat="1" ht="24.75" customHeight="1" outlineLevel="1">
      <c r="A68" s="142">
        <v>21</v>
      </c>
      <c r="B68" s="120" t="s">
        <v>2665</v>
      </c>
      <c r="C68" s="122" t="s">
        <v>31</v>
      </c>
      <c r="D68" s="119" t="s">
        <v>2695</v>
      </c>
      <c r="E68" s="143">
        <v>42720</v>
      </c>
      <c r="F68" s="143">
        <v>43084</v>
      </c>
      <c r="G68" s="158">
        <f t="shared" si="3"/>
        <v>12.133333333333333</v>
      </c>
      <c r="H68" s="120" t="s">
        <v>2715</v>
      </c>
      <c r="I68" s="119" t="s">
        <v>741</v>
      </c>
      <c r="J68" s="119" t="s">
        <v>742</v>
      </c>
      <c r="K68" s="121">
        <v>3313272794</v>
      </c>
      <c r="L68" s="122" t="s">
        <v>1148</v>
      </c>
      <c r="M68" s="117">
        <v>0</v>
      </c>
      <c r="N68" s="122" t="s">
        <v>27</v>
      </c>
      <c r="O68" s="122" t="s">
        <v>1148</v>
      </c>
      <c r="P68" s="79"/>
    </row>
    <row r="69" spans="1:16" s="7" customFormat="1" ht="24.75" customHeight="1" outlineLevel="1">
      <c r="A69" s="142">
        <v>22</v>
      </c>
      <c r="B69" s="120" t="s">
        <v>2665</v>
      </c>
      <c r="C69" s="122" t="s">
        <v>31</v>
      </c>
      <c r="D69" s="119" t="s">
        <v>2696</v>
      </c>
      <c r="E69" s="143">
        <v>42675</v>
      </c>
      <c r="F69" s="143">
        <v>42719</v>
      </c>
      <c r="G69" s="158">
        <f t="shared" si="3"/>
        <v>1.4666666666666666</v>
      </c>
      <c r="H69" s="120" t="s">
        <v>2751</v>
      </c>
      <c r="I69" s="119" t="s">
        <v>1156</v>
      </c>
      <c r="J69" s="119" t="s">
        <v>1153</v>
      </c>
      <c r="K69" s="121">
        <v>950241600</v>
      </c>
      <c r="L69" s="122" t="s">
        <v>1148</v>
      </c>
      <c r="M69" s="117">
        <v>0</v>
      </c>
      <c r="N69" s="122" t="s">
        <v>27</v>
      </c>
      <c r="O69" s="122" t="s">
        <v>1148</v>
      </c>
      <c r="P69" s="79"/>
    </row>
    <row r="70" spans="1:16" s="7" customFormat="1" ht="24.75" customHeight="1" outlineLevel="1">
      <c r="A70" s="142">
        <v>23</v>
      </c>
      <c r="B70" s="120" t="s">
        <v>2665</v>
      </c>
      <c r="C70" s="122" t="s">
        <v>31</v>
      </c>
      <c r="D70" s="119" t="s">
        <v>2697</v>
      </c>
      <c r="E70" s="143">
        <v>42614</v>
      </c>
      <c r="F70" s="143">
        <v>42674</v>
      </c>
      <c r="G70" s="158">
        <f t="shared" si="3"/>
        <v>2</v>
      </c>
      <c r="H70" s="120" t="s">
        <v>2716</v>
      </c>
      <c r="I70" s="119" t="s">
        <v>1156</v>
      </c>
      <c r="J70" s="119" t="s">
        <v>1153</v>
      </c>
      <c r="K70" s="121">
        <v>1111465600</v>
      </c>
      <c r="L70" s="122" t="s">
        <v>1148</v>
      </c>
      <c r="M70" s="117">
        <v>0</v>
      </c>
      <c r="N70" s="122" t="s">
        <v>27</v>
      </c>
      <c r="O70" s="122" t="s">
        <v>1148</v>
      </c>
      <c r="P70" s="79"/>
    </row>
    <row r="71" spans="1:16" s="7" customFormat="1" ht="24.75" customHeight="1" outlineLevel="1">
      <c r="A71" s="142">
        <v>24</v>
      </c>
      <c r="B71" s="120" t="s">
        <v>2665</v>
      </c>
      <c r="C71" s="122" t="s">
        <v>31</v>
      </c>
      <c r="D71" s="119" t="s">
        <v>2698</v>
      </c>
      <c r="E71" s="143">
        <v>42401</v>
      </c>
      <c r="F71" s="143">
        <v>42719</v>
      </c>
      <c r="G71" s="158">
        <f t="shared" si="3"/>
        <v>10.6</v>
      </c>
      <c r="H71" s="120" t="s">
        <v>2716</v>
      </c>
      <c r="I71" s="119" t="s">
        <v>1156</v>
      </c>
      <c r="J71" s="119" t="s">
        <v>1153</v>
      </c>
      <c r="K71" s="121">
        <v>683380545</v>
      </c>
      <c r="L71" s="122" t="s">
        <v>1148</v>
      </c>
      <c r="M71" s="117">
        <v>0</v>
      </c>
      <c r="N71" s="122" t="s">
        <v>27</v>
      </c>
      <c r="O71" s="122" t="s">
        <v>26</v>
      </c>
      <c r="P71" s="79"/>
    </row>
    <row r="72" spans="1:16" s="7" customFormat="1" ht="24.75" customHeight="1" outlineLevel="1">
      <c r="A72" s="142">
        <v>25</v>
      </c>
      <c r="B72" s="120" t="s">
        <v>2665</v>
      </c>
      <c r="C72" s="122" t="s">
        <v>31</v>
      </c>
      <c r="D72" s="119" t="s">
        <v>2699</v>
      </c>
      <c r="E72" s="143">
        <v>42401</v>
      </c>
      <c r="F72" s="143">
        <v>42613</v>
      </c>
      <c r="G72" s="158">
        <f t="shared" si="3"/>
        <v>7.0666666666666664</v>
      </c>
      <c r="H72" s="120" t="s">
        <v>2717</v>
      </c>
      <c r="I72" s="119" t="s">
        <v>1156</v>
      </c>
      <c r="J72" s="119" t="s">
        <v>1153</v>
      </c>
      <c r="K72" s="121">
        <v>3884065600</v>
      </c>
      <c r="L72" s="122" t="s">
        <v>1148</v>
      </c>
      <c r="M72" s="117">
        <v>0</v>
      </c>
      <c r="N72" s="122" t="s">
        <v>27</v>
      </c>
      <c r="O72" s="122" t="s">
        <v>1148</v>
      </c>
      <c r="P72" s="79"/>
    </row>
    <row r="73" spans="1:16" s="7" customFormat="1" ht="24.75" customHeight="1" outlineLevel="1">
      <c r="A73" s="142">
        <v>26</v>
      </c>
      <c r="B73" s="120" t="s">
        <v>2665</v>
      </c>
      <c r="C73" s="122" t="s">
        <v>31</v>
      </c>
      <c r="D73" s="119" t="s">
        <v>2700</v>
      </c>
      <c r="E73" s="143">
        <v>42038</v>
      </c>
      <c r="F73" s="143">
        <v>42368</v>
      </c>
      <c r="G73" s="158">
        <f t="shared" si="3"/>
        <v>11</v>
      </c>
      <c r="H73" s="120" t="s">
        <v>2718</v>
      </c>
      <c r="I73" s="119" t="s">
        <v>1156</v>
      </c>
      <c r="J73" s="119" t="s">
        <v>1153</v>
      </c>
      <c r="K73" s="121">
        <v>296373075</v>
      </c>
      <c r="L73" s="122" t="s">
        <v>1148</v>
      </c>
      <c r="M73" s="117">
        <v>0</v>
      </c>
      <c r="N73" s="122" t="s">
        <v>27</v>
      </c>
      <c r="O73" s="122" t="s">
        <v>1148</v>
      </c>
      <c r="P73" s="79"/>
    </row>
    <row r="74" spans="1:16" s="7" customFormat="1" ht="24.75" customHeight="1" outlineLevel="1">
      <c r="A74" s="142">
        <v>27</v>
      </c>
      <c r="B74" s="120" t="s">
        <v>2665</v>
      </c>
      <c r="C74" s="122" t="s">
        <v>31</v>
      </c>
      <c r="D74" s="119" t="s">
        <v>2701</v>
      </c>
      <c r="E74" s="143">
        <v>42038</v>
      </c>
      <c r="F74" s="143">
        <v>42368</v>
      </c>
      <c r="G74" s="158">
        <f t="shared" si="3"/>
        <v>11</v>
      </c>
      <c r="H74" s="120" t="s">
        <v>2719</v>
      </c>
      <c r="I74" s="119" t="s">
        <v>1156</v>
      </c>
      <c r="J74" s="119" t="s">
        <v>1153</v>
      </c>
      <c r="K74" s="121">
        <v>613088000</v>
      </c>
      <c r="L74" s="122" t="s">
        <v>1148</v>
      </c>
      <c r="M74" s="117">
        <v>0</v>
      </c>
      <c r="N74" s="122" t="s">
        <v>27</v>
      </c>
      <c r="O74" s="122" t="s">
        <v>1148</v>
      </c>
      <c r="P74" s="79"/>
    </row>
    <row r="75" spans="1:16" s="7" customFormat="1" ht="24.75" customHeight="1" outlineLevel="1">
      <c r="A75" s="142">
        <v>28</v>
      </c>
      <c r="B75" s="120" t="s">
        <v>2676</v>
      </c>
      <c r="C75" s="122" t="s">
        <v>31</v>
      </c>
      <c r="D75" s="119" t="s">
        <v>2702</v>
      </c>
      <c r="E75" s="143">
        <v>41547</v>
      </c>
      <c r="F75" s="143">
        <v>41638</v>
      </c>
      <c r="G75" s="158">
        <f t="shared" si="3"/>
        <v>3.0333333333333332</v>
      </c>
      <c r="H75" s="120" t="s">
        <v>2720</v>
      </c>
      <c r="I75" s="119" t="s">
        <v>36</v>
      </c>
      <c r="J75" s="119" t="s">
        <v>37</v>
      </c>
      <c r="K75" s="121">
        <v>729385000</v>
      </c>
      <c r="L75" s="122" t="s">
        <v>1148</v>
      </c>
      <c r="M75" s="117">
        <v>0</v>
      </c>
      <c r="N75" s="122" t="s">
        <v>27</v>
      </c>
      <c r="O75" s="122" t="s">
        <v>1148</v>
      </c>
      <c r="P75" s="79"/>
    </row>
    <row r="76" spans="1:16" s="7" customFormat="1" ht="24.75" customHeight="1" outlineLevel="1">
      <c r="A76" s="142">
        <v>29</v>
      </c>
      <c r="B76" s="120" t="s">
        <v>2665</v>
      </c>
      <c r="C76" s="122" t="s">
        <v>31</v>
      </c>
      <c r="D76" s="119" t="s">
        <v>2703</v>
      </c>
      <c r="E76" s="143">
        <v>41523</v>
      </c>
      <c r="F76" s="143">
        <v>41988</v>
      </c>
      <c r="G76" s="158">
        <f t="shared" si="3"/>
        <v>15.5</v>
      </c>
      <c r="H76" s="120" t="s">
        <v>2743</v>
      </c>
      <c r="I76" s="119" t="s">
        <v>1156</v>
      </c>
      <c r="J76" s="119" t="s">
        <v>1153</v>
      </c>
      <c r="K76" s="121">
        <v>896928846</v>
      </c>
      <c r="L76" s="122" t="s">
        <v>1148</v>
      </c>
      <c r="M76" s="117">
        <v>0</v>
      </c>
      <c r="N76" s="122" t="s">
        <v>27</v>
      </c>
      <c r="O76" s="122" t="s">
        <v>1148</v>
      </c>
      <c r="P76" s="79"/>
    </row>
    <row r="77" spans="1:16" s="7" customFormat="1" ht="24.75" customHeight="1" outlineLevel="1">
      <c r="A77" s="142">
        <v>30</v>
      </c>
      <c r="B77" s="120" t="s">
        <v>2665</v>
      </c>
      <c r="C77" s="122" t="s">
        <v>31</v>
      </c>
      <c r="D77" s="119" t="s">
        <v>2704</v>
      </c>
      <c r="E77" s="143">
        <v>41523</v>
      </c>
      <c r="F77" s="143">
        <v>41988</v>
      </c>
      <c r="G77" s="158">
        <f t="shared" si="3"/>
        <v>15.5</v>
      </c>
      <c r="H77" s="120" t="s">
        <v>2749</v>
      </c>
      <c r="I77" s="119" t="s">
        <v>1156</v>
      </c>
      <c r="J77" s="119" t="s">
        <v>1153</v>
      </c>
      <c r="K77" s="121">
        <v>387288210</v>
      </c>
      <c r="L77" s="122" t="s">
        <v>1148</v>
      </c>
      <c r="M77" s="117">
        <v>0</v>
      </c>
      <c r="N77" s="122" t="s">
        <v>27</v>
      </c>
      <c r="O77" s="122" t="s">
        <v>1148</v>
      </c>
      <c r="P77" s="79"/>
    </row>
    <row r="78" spans="1:16" s="7" customFormat="1" ht="24.75" customHeight="1" outlineLevel="1">
      <c r="A78" s="142">
        <v>31</v>
      </c>
      <c r="B78" s="120" t="s">
        <v>2665</v>
      </c>
      <c r="C78" s="122" t="s">
        <v>31</v>
      </c>
      <c r="D78" s="119" t="s">
        <v>2705</v>
      </c>
      <c r="E78" s="143">
        <v>41297</v>
      </c>
      <c r="F78" s="143">
        <v>41523</v>
      </c>
      <c r="G78" s="158">
        <f t="shared" si="3"/>
        <v>7.5333333333333332</v>
      </c>
      <c r="H78" s="120" t="s">
        <v>2742</v>
      </c>
      <c r="I78" s="119" t="s">
        <v>1156</v>
      </c>
      <c r="J78" s="119" t="s">
        <v>1153</v>
      </c>
      <c r="K78" s="121">
        <v>171514724</v>
      </c>
      <c r="L78" s="122" t="s">
        <v>1148</v>
      </c>
      <c r="M78" s="117">
        <v>0</v>
      </c>
      <c r="N78" s="122" t="s">
        <v>27</v>
      </c>
      <c r="O78" s="122" t="s">
        <v>1148</v>
      </c>
      <c r="P78" s="79"/>
    </row>
    <row r="79" spans="1:16" s="7" customFormat="1" ht="24.75" customHeight="1" outlineLevel="1">
      <c r="A79" s="142">
        <v>32</v>
      </c>
      <c r="B79" s="120" t="s">
        <v>2676</v>
      </c>
      <c r="C79" s="122" t="s">
        <v>31</v>
      </c>
      <c r="D79" s="119" t="s">
        <v>2706</v>
      </c>
      <c r="E79" s="143">
        <v>41215</v>
      </c>
      <c r="F79" s="143">
        <v>41274</v>
      </c>
      <c r="G79" s="158">
        <f t="shared" si="3"/>
        <v>1.9666666666666666</v>
      </c>
      <c r="H79" s="120" t="s">
        <v>2721</v>
      </c>
      <c r="I79" s="119" t="s">
        <v>110</v>
      </c>
      <c r="J79" s="119" t="s">
        <v>110</v>
      </c>
      <c r="K79" s="121">
        <v>497311378</v>
      </c>
      <c r="L79" s="122" t="s">
        <v>1148</v>
      </c>
      <c r="M79" s="117">
        <v>0</v>
      </c>
      <c r="N79" s="122" t="s">
        <v>27</v>
      </c>
      <c r="O79" s="122" t="s">
        <v>1148</v>
      </c>
      <c r="P79" s="79"/>
    </row>
    <row r="80" spans="1:16" s="7" customFormat="1" ht="24.75" customHeight="1" outlineLevel="1">
      <c r="A80" s="142">
        <v>33</v>
      </c>
      <c r="B80" s="120" t="s">
        <v>2676</v>
      </c>
      <c r="C80" s="122" t="s">
        <v>31</v>
      </c>
      <c r="D80" s="119" t="s">
        <v>2707</v>
      </c>
      <c r="E80" s="143">
        <v>41215</v>
      </c>
      <c r="F80" s="143">
        <v>41274</v>
      </c>
      <c r="G80" s="158">
        <f t="shared" si="3"/>
        <v>1.9666666666666666</v>
      </c>
      <c r="H80" s="120" t="s">
        <v>2721</v>
      </c>
      <c r="I80" s="119" t="s">
        <v>741</v>
      </c>
      <c r="J80" s="119" t="s">
        <v>742</v>
      </c>
      <c r="K80" s="121">
        <v>145392177</v>
      </c>
      <c r="L80" s="122" t="s">
        <v>1148</v>
      </c>
      <c r="M80" s="117">
        <v>0</v>
      </c>
      <c r="N80" s="122" t="s">
        <v>27</v>
      </c>
      <c r="O80" s="122" t="s">
        <v>1148</v>
      </c>
      <c r="P80" s="79"/>
    </row>
    <row r="81" spans="1:16" s="7" customFormat="1" ht="24.75" customHeight="1" outlineLevel="1">
      <c r="A81" s="142">
        <v>34</v>
      </c>
      <c r="B81" s="120" t="s">
        <v>2725</v>
      </c>
      <c r="C81" s="122" t="s">
        <v>31</v>
      </c>
      <c r="D81" s="119" t="s">
        <v>2726</v>
      </c>
      <c r="E81" s="143">
        <v>40574</v>
      </c>
      <c r="F81" s="143">
        <v>40693</v>
      </c>
      <c r="G81" s="158">
        <f t="shared" si="3"/>
        <v>3.9666666666666668</v>
      </c>
      <c r="H81" s="120" t="s">
        <v>2728</v>
      </c>
      <c r="I81" s="119" t="s">
        <v>1156</v>
      </c>
      <c r="J81" s="119" t="s">
        <v>1153</v>
      </c>
      <c r="K81" s="121">
        <v>155921981</v>
      </c>
      <c r="L81" s="122" t="s">
        <v>1148</v>
      </c>
      <c r="M81" s="117">
        <v>0</v>
      </c>
      <c r="N81" s="122" t="s">
        <v>27</v>
      </c>
      <c r="O81" s="122" t="s">
        <v>1148</v>
      </c>
      <c r="P81" s="79"/>
    </row>
    <row r="82" spans="1:16" s="7" customFormat="1" ht="24.75" customHeight="1" outlineLevel="1">
      <c r="A82" s="142">
        <v>35</v>
      </c>
      <c r="B82" s="120" t="s">
        <v>2725</v>
      </c>
      <c r="C82" s="122" t="s">
        <v>31</v>
      </c>
      <c r="D82" s="119" t="s">
        <v>2727</v>
      </c>
      <c r="E82" s="143">
        <v>40787</v>
      </c>
      <c r="F82" s="143">
        <v>40859</v>
      </c>
      <c r="G82" s="158">
        <f t="shared" si="3"/>
        <v>2.4</v>
      </c>
      <c r="H82" s="120" t="s">
        <v>2728</v>
      </c>
      <c r="I82" s="119" t="s">
        <v>1156</v>
      </c>
      <c r="J82" s="119" t="s">
        <v>1153</v>
      </c>
      <c r="K82" s="121">
        <v>73303333</v>
      </c>
      <c r="L82" s="122" t="s">
        <v>1148</v>
      </c>
      <c r="M82" s="117">
        <v>0</v>
      </c>
      <c r="N82" s="122" t="s">
        <v>27</v>
      </c>
      <c r="O82" s="122" t="s">
        <v>1148</v>
      </c>
      <c r="P82" s="79"/>
    </row>
    <row r="83" spans="1:16" s="7" customFormat="1" ht="24.75" customHeight="1" outlineLevel="1">
      <c r="A83" s="142">
        <v>36</v>
      </c>
      <c r="B83" s="120" t="s">
        <v>2665</v>
      </c>
      <c r="C83" s="122" t="s">
        <v>31</v>
      </c>
      <c r="D83" s="119" t="s">
        <v>2708</v>
      </c>
      <c r="E83" s="143">
        <v>40199</v>
      </c>
      <c r="F83" s="143">
        <v>40543</v>
      </c>
      <c r="G83" s="158">
        <f t="shared" si="3"/>
        <v>11.466666666666667</v>
      </c>
      <c r="H83" s="120" t="s">
        <v>2722</v>
      </c>
      <c r="I83" s="119" t="s">
        <v>1156</v>
      </c>
      <c r="J83" s="119" t="s">
        <v>1153</v>
      </c>
      <c r="K83" s="121">
        <v>9357246</v>
      </c>
      <c r="L83" s="122" t="s">
        <v>1148</v>
      </c>
      <c r="M83" s="117">
        <v>0</v>
      </c>
      <c r="N83" s="122" t="s">
        <v>27</v>
      </c>
      <c r="O83" s="122" t="s">
        <v>1148</v>
      </c>
      <c r="P83" s="79"/>
    </row>
    <row r="84" spans="1:16" s="7" customFormat="1" ht="24.75" customHeight="1" outlineLevel="1">
      <c r="A84" s="142">
        <v>37</v>
      </c>
      <c r="B84" s="120" t="s">
        <v>2665</v>
      </c>
      <c r="C84" s="122" t="s">
        <v>31</v>
      </c>
      <c r="D84" s="119" t="s">
        <v>2709</v>
      </c>
      <c r="E84" s="143">
        <v>39818</v>
      </c>
      <c r="F84" s="143">
        <v>40178</v>
      </c>
      <c r="G84" s="158">
        <f t="shared" si="3"/>
        <v>12</v>
      </c>
      <c r="H84" s="120" t="s">
        <v>2746</v>
      </c>
      <c r="I84" s="119" t="s">
        <v>1156</v>
      </c>
      <c r="J84" s="119" t="s">
        <v>1153</v>
      </c>
      <c r="K84" s="121">
        <v>134133808</v>
      </c>
      <c r="L84" s="122" t="s">
        <v>1148</v>
      </c>
      <c r="M84" s="117">
        <v>0</v>
      </c>
      <c r="N84" s="122" t="s">
        <v>27</v>
      </c>
      <c r="O84" s="122" t="s">
        <v>1148</v>
      </c>
      <c r="P84" s="79"/>
    </row>
    <row r="85" spans="1:16" s="7" customFormat="1" ht="24.75" customHeight="1" outlineLevel="1">
      <c r="A85" s="142">
        <v>38</v>
      </c>
      <c r="B85" s="120" t="s">
        <v>2665</v>
      </c>
      <c r="C85" s="122" t="s">
        <v>31</v>
      </c>
      <c r="D85" s="119" t="s">
        <v>2710</v>
      </c>
      <c r="E85" s="143">
        <v>39449</v>
      </c>
      <c r="F85" s="143">
        <v>39813</v>
      </c>
      <c r="G85" s="158">
        <f t="shared" si="3"/>
        <v>12.133333333333333</v>
      </c>
      <c r="H85" s="120" t="s">
        <v>2723</v>
      </c>
      <c r="I85" s="119" t="s">
        <v>1156</v>
      </c>
      <c r="J85" s="119" t="s">
        <v>1153</v>
      </c>
      <c r="K85" s="121">
        <v>90426676</v>
      </c>
      <c r="L85" s="122" t="s">
        <v>1148</v>
      </c>
      <c r="M85" s="117">
        <v>0</v>
      </c>
      <c r="N85" s="122" t="s">
        <v>27</v>
      </c>
      <c r="O85" s="122" t="s">
        <v>1148</v>
      </c>
      <c r="P85" s="79"/>
    </row>
    <row r="86" spans="1:16" s="7" customFormat="1" ht="24.75" customHeight="1" outlineLevel="1">
      <c r="A86" s="142">
        <v>39</v>
      </c>
      <c r="B86" s="120"/>
      <c r="C86" s="122"/>
      <c r="D86" s="119"/>
      <c r="E86" s="143"/>
      <c r="F86" s="143"/>
      <c r="G86" s="158" t="str">
        <f t="shared" si="3"/>
        <v/>
      </c>
      <c r="H86" s="120"/>
      <c r="I86" s="119"/>
      <c r="J86" s="119"/>
      <c r="K86" s="121"/>
      <c r="L86" s="122"/>
      <c r="M86" s="117"/>
      <c r="N86" s="122"/>
      <c r="O86" s="122"/>
      <c r="P86" s="79"/>
    </row>
    <row r="87" spans="1:16" s="7" customFormat="1" ht="24.75" customHeight="1" outlineLevel="1">
      <c r="A87" s="142">
        <v>40</v>
      </c>
      <c r="B87" s="120"/>
      <c r="C87" s="122"/>
      <c r="D87" s="119"/>
      <c r="E87" s="143"/>
      <c r="F87" s="143"/>
      <c r="G87" s="158" t="str">
        <f t="shared" si="3"/>
        <v/>
      </c>
      <c r="H87" s="120"/>
      <c r="I87" s="119"/>
      <c r="J87" s="119"/>
      <c r="K87" s="121"/>
      <c r="L87" s="122"/>
      <c r="M87" s="117"/>
      <c r="N87" s="122"/>
      <c r="O87" s="122"/>
      <c r="P87" s="79"/>
    </row>
    <row r="88" spans="1:16" s="7" customFormat="1" ht="24.75" customHeight="1" outlineLevel="1">
      <c r="A88" s="142">
        <v>41</v>
      </c>
      <c r="B88" s="120"/>
      <c r="C88" s="122"/>
      <c r="D88" s="119"/>
      <c r="E88" s="143"/>
      <c r="F88" s="143"/>
      <c r="G88" s="158" t="str">
        <f t="shared" si="3"/>
        <v/>
      </c>
      <c r="H88" s="120"/>
      <c r="I88" s="119"/>
      <c r="J88" s="119"/>
      <c r="K88" s="121"/>
      <c r="L88" s="122"/>
      <c r="M88" s="117"/>
      <c r="N88" s="122"/>
      <c r="O88" s="122"/>
      <c r="P88" s="79"/>
    </row>
    <row r="89" spans="1:16" s="7" customFormat="1" ht="24.75" customHeight="1" outlineLevel="1">
      <c r="A89" s="142">
        <v>42</v>
      </c>
      <c r="B89" s="120"/>
      <c r="C89" s="122"/>
      <c r="D89" s="119"/>
      <c r="E89" s="143"/>
      <c r="F89" s="143"/>
      <c r="G89" s="158" t="str">
        <f t="shared" si="3"/>
        <v/>
      </c>
      <c r="H89" s="120"/>
      <c r="I89" s="119"/>
      <c r="J89" s="119"/>
      <c r="K89" s="121"/>
      <c r="L89" s="122"/>
      <c r="M89" s="117"/>
      <c r="N89" s="122"/>
      <c r="O89" s="122"/>
      <c r="P89" s="79"/>
    </row>
    <row r="90" spans="1:16" s="7" customFormat="1" ht="24.75" customHeight="1" outlineLevel="1">
      <c r="A90" s="142">
        <v>43</v>
      </c>
      <c r="B90" s="120"/>
      <c r="C90" s="122"/>
      <c r="D90" s="119"/>
      <c r="E90" s="143"/>
      <c r="F90" s="143"/>
      <c r="G90" s="158" t="str">
        <f t="shared" si="3"/>
        <v/>
      </c>
      <c r="H90" s="120"/>
      <c r="I90" s="119"/>
      <c r="J90" s="119"/>
      <c r="K90" s="121"/>
      <c r="L90" s="122"/>
      <c r="M90" s="117"/>
      <c r="N90" s="122"/>
      <c r="O90" s="122"/>
      <c r="P90" s="79"/>
    </row>
    <row r="91" spans="1:16" s="7" customFormat="1" ht="24.75" customHeight="1" outlineLevel="1">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c r="A106" s="142">
        <v>59</v>
      </c>
      <c r="B106" s="120"/>
      <c r="C106" s="122"/>
      <c r="D106" s="119"/>
      <c r="E106" s="143"/>
      <c r="F106" s="143"/>
      <c r="G106" s="158" t="str">
        <f t="shared" si="3"/>
        <v/>
      </c>
      <c r="H106" s="120"/>
      <c r="I106" s="63"/>
      <c r="J106" s="63"/>
      <c r="K106" s="66"/>
      <c r="L106" s="65"/>
      <c r="M106" s="67"/>
      <c r="N106" s="65"/>
      <c r="O106" s="65"/>
      <c r="P106" s="79"/>
    </row>
    <row r="107" spans="1:16" s="7" customFormat="1" ht="24.75" customHeight="1" outlineLevel="1">
      <c r="A107" s="142">
        <v>60</v>
      </c>
      <c r="B107" s="120"/>
      <c r="C107" s="122"/>
      <c r="D107" s="119"/>
      <c r="E107" s="143"/>
      <c r="F107" s="143"/>
      <c r="G107" s="158" t="str">
        <f t="shared" si="3"/>
        <v/>
      </c>
      <c r="H107" s="120"/>
      <c r="I107" s="63"/>
      <c r="J107" s="63"/>
      <c r="K107" s="121"/>
      <c r="L107" s="65"/>
      <c r="M107" s="67"/>
      <c r="N107" s="65"/>
      <c r="O107" s="65"/>
      <c r="P107" s="79"/>
    </row>
    <row r="108" spans="1:16" ht="29.5" customHeight="1" thickBot="1"/>
    <row r="109" spans="1:16" s="19" customFormat="1" ht="31.5" customHeight="1" thickBot="1">
      <c r="A109" s="222" t="s">
        <v>2633</v>
      </c>
      <c r="B109" s="223"/>
      <c r="C109" s="223"/>
      <c r="D109" s="223"/>
      <c r="E109" s="223"/>
      <c r="F109" s="223"/>
      <c r="G109" s="223"/>
      <c r="H109" s="223"/>
      <c r="I109" s="223"/>
      <c r="J109" s="223"/>
      <c r="K109" s="223"/>
      <c r="L109" s="223"/>
      <c r="M109" s="223"/>
      <c r="N109" s="223"/>
      <c r="O109" s="224"/>
      <c r="P109" s="76"/>
    </row>
    <row r="110" spans="1:16" ht="15" customHeight="1">
      <c r="A110" s="225" t="s">
        <v>2656</v>
      </c>
      <c r="B110" s="226"/>
      <c r="C110" s="226"/>
      <c r="D110" s="226"/>
      <c r="E110" s="226"/>
      <c r="F110" s="226"/>
      <c r="G110" s="226"/>
      <c r="H110" s="226"/>
      <c r="I110" s="226"/>
      <c r="J110" s="226"/>
      <c r="K110" s="226"/>
      <c r="L110" s="226"/>
      <c r="M110" s="226"/>
      <c r="N110" s="226"/>
      <c r="O110" s="227"/>
    </row>
    <row r="111" spans="1:16" ht="16" thickBot="1">
      <c r="A111" s="228"/>
      <c r="B111" s="229"/>
      <c r="C111" s="229"/>
      <c r="D111" s="229"/>
      <c r="E111" s="229"/>
      <c r="F111" s="229"/>
      <c r="G111" s="229"/>
      <c r="H111" s="229"/>
      <c r="I111" s="229"/>
      <c r="J111" s="229"/>
      <c r="K111" s="229"/>
      <c r="L111" s="229"/>
      <c r="M111" s="229"/>
      <c r="N111" s="229"/>
      <c r="O111" s="230"/>
    </row>
    <row r="112" spans="1:16" s="1" customFormat="1" ht="26.25" customHeight="1" thickBot="1">
      <c r="I112" s="235" t="s">
        <v>9</v>
      </c>
      <c r="J112" s="236"/>
      <c r="O112" s="173"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1">
        <v>1</v>
      </c>
      <c r="B114" s="159" t="s">
        <v>2665</v>
      </c>
      <c r="C114" s="161" t="s">
        <v>31</v>
      </c>
      <c r="D114" s="119" t="s">
        <v>2729</v>
      </c>
      <c r="E114" s="143">
        <v>43889</v>
      </c>
      <c r="F114" s="143">
        <v>44196</v>
      </c>
      <c r="G114" s="158">
        <f>IF(AND(E114&lt;&gt;"",F114&lt;&gt;""),((F114-E114)/30),"")</f>
        <v>10.233333333333333</v>
      </c>
      <c r="H114" s="120" t="s">
        <v>2731</v>
      </c>
      <c r="I114" s="119" t="s">
        <v>1156</v>
      </c>
      <c r="J114" s="119" t="s">
        <v>1153</v>
      </c>
      <c r="K114" s="121">
        <v>11431960303</v>
      </c>
      <c r="L114" s="100">
        <f>+IF(AND(K114&gt;0,O114="Ejecución"),(K114/877802)*Tabla28[[#This Row],[% participación]],IF(AND(K114&gt;0,O114&lt;&gt;"Ejecución"),"-",""))</f>
        <v>0</v>
      </c>
      <c r="M114" s="122" t="s">
        <v>1148</v>
      </c>
      <c r="N114" s="171">
        <v>0</v>
      </c>
      <c r="O114" s="160" t="s">
        <v>1150</v>
      </c>
      <c r="P114" s="78"/>
    </row>
    <row r="115" spans="1:16" s="6" customFormat="1" ht="24.75" customHeight="1">
      <c r="A115" s="141">
        <v>2</v>
      </c>
      <c r="B115" s="159" t="s">
        <v>2665</v>
      </c>
      <c r="C115" s="161" t="s">
        <v>31</v>
      </c>
      <c r="D115" s="119" t="s">
        <v>2730</v>
      </c>
      <c r="E115" s="143">
        <v>43879</v>
      </c>
      <c r="F115" s="143">
        <v>44196</v>
      </c>
      <c r="G115" s="158">
        <f t="shared" ref="G115:G116" si="4">IF(AND(E115&lt;&gt;"",F115&lt;&gt;""),((F115-E115)/30),"")</f>
        <v>10.566666666666666</v>
      </c>
      <c r="H115" s="120" t="s">
        <v>2741</v>
      </c>
      <c r="I115" s="119" t="s">
        <v>1156</v>
      </c>
      <c r="J115" s="119" t="s">
        <v>202</v>
      </c>
      <c r="K115" s="121">
        <v>1091363430</v>
      </c>
      <c r="L115" s="100">
        <f>+IF(AND(K115&gt;0,O115="Ejecución"),(K115/877802)*Tabla28[[#This Row],[% participación]],IF(AND(K115&gt;0,O115&lt;&gt;"Ejecución"),"-",""))</f>
        <v>0</v>
      </c>
      <c r="M115" s="65" t="s">
        <v>1148</v>
      </c>
      <c r="N115" s="171">
        <v>0</v>
      </c>
      <c r="O115" s="160" t="s">
        <v>1150</v>
      </c>
      <c r="P115" s="78"/>
    </row>
    <row r="116" spans="1:16" s="6" customFormat="1" ht="24.75" customHeight="1">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c r="O161" s="173" t="str">
        <f>HYPERLINK("#MI_Oferente_Singular!A1","INICIO")</f>
        <v>INICIO</v>
      </c>
    </row>
    <row r="162" spans="1:28" s="19" customFormat="1" ht="31.5" customHeight="1" thickBot="1">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c r="A163" s="237" t="s">
        <v>2660</v>
      </c>
      <c r="B163" s="238"/>
      <c r="C163" s="238"/>
      <c r="D163" s="238"/>
      <c r="E163" s="239"/>
      <c r="F163" s="240" t="s">
        <v>2661</v>
      </c>
      <c r="G163" s="240"/>
      <c r="H163" s="240"/>
      <c r="I163" s="237" t="s">
        <v>2630</v>
      </c>
      <c r="J163" s="238"/>
      <c r="K163" s="238"/>
      <c r="L163" s="238"/>
      <c r="M163" s="238"/>
      <c r="N163" s="238"/>
      <c r="O163" s="239"/>
    </row>
    <row r="164" spans="1:28" ht="9" customHeight="1">
      <c r="A164" s="29"/>
      <c r="B164" s="30"/>
      <c r="C164" s="30"/>
      <c r="E164" s="8"/>
      <c r="F164" s="30"/>
      <c r="G164" s="30"/>
      <c r="H164" s="30"/>
      <c r="I164" s="29"/>
      <c r="J164" s="30"/>
      <c r="K164" s="5"/>
      <c r="L164" s="5"/>
      <c r="M164" s="5"/>
      <c r="N164" s="155"/>
      <c r="O164" s="8"/>
      <c r="Q164" s="4" t="s">
        <v>2644</v>
      </c>
    </row>
    <row r="165" spans="1:28">
      <c r="A165" s="9"/>
      <c r="B165" s="208" t="s">
        <v>2614</v>
      </c>
      <c r="C165" s="208"/>
      <c r="D165" s="208"/>
      <c r="E165" s="8"/>
      <c r="F165" s="5"/>
      <c r="G165" s="241" t="s">
        <v>2614</v>
      </c>
      <c r="H165" s="241"/>
      <c r="I165" s="242" t="s">
        <v>1164</v>
      </c>
      <c r="J165" s="243"/>
      <c r="K165" s="243"/>
      <c r="L165" s="243"/>
      <c r="M165" s="243"/>
      <c r="N165" s="107" t="s">
        <v>1148</v>
      </c>
      <c r="O165" s="8"/>
      <c r="S165" s="51"/>
    </row>
    <row r="166" spans="1:28">
      <c r="A166" s="9"/>
      <c r="B166" s="5"/>
      <c r="C166" s="5"/>
      <c r="D166" s="156" t="s">
        <v>14</v>
      </c>
      <c r="E166" s="8"/>
      <c r="F166" s="5"/>
      <c r="G166" s="26" t="s">
        <v>14</v>
      </c>
      <c r="I166" s="9"/>
      <c r="J166" s="5"/>
      <c r="K166" s="5"/>
      <c r="L166" s="5"/>
      <c r="M166" s="5"/>
      <c r="N166" s="5"/>
      <c r="O166" s="8"/>
    </row>
    <row r="167" spans="1:28">
      <c r="A167" s="9"/>
      <c r="D167" s="107" t="s">
        <v>26</v>
      </c>
      <c r="E167" s="8"/>
      <c r="F167" s="5"/>
      <c r="G167" s="107" t="s">
        <v>26</v>
      </c>
      <c r="I167" s="244" t="s">
        <v>2643</v>
      </c>
      <c r="J167" s="245"/>
      <c r="K167" s="245"/>
      <c r="L167" s="245"/>
      <c r="M167" s="245"/>
      <c r="N167" s="245"/>
      <c r="O167" s="246"/>
      <c r="U167" s="51"/>
    </row>
    <row r="168" spans="1:28">
      <c r="A168" s="9"/>
      <c r="B168" s="221" t="s">
        <v>2658</v>
      </c>
      <c r="C168" s="221"/>
      <c r="D168" s="221"/>
      <c r="E168" s="8"/>
      <c r="F168" s="5"/>
      <c r="H168" s="81" t="s">
        <v>2657</v>
      </c>
      <c r="I168" s="244"/>
      <c r="J168" s="245"/>
      <c r="K168" s="245"/>
      <c r="L168" s="245"/>
      <c r="M168" s="245"/>
      <c r="N168" s="245"/>
      <c r="O168" s="246"/>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8" t="s">
        <v>2668</v>
      </c>
      <c r="B172" s="179"/>
      <c r="C172" s="179"/>
      <c r="D172" s="179"/>
      <c r="E172" s="179"/>
      <c r="F172" s="179"/>
      <c r="G172" s="179"/>
      <c r="H172" s="179"/>
      <c r="I172" s="179"/>
      <c r="J172" s="179"/>
      <c r="K172" s="179"/>
      <c r="L172" s="179"/>
      <c r="M172" s="179"/>
      <c r="N172" s="179"/>
      <c r="O172" s="180"/>
      <c r="P172" s="76"/>
    </row>
    <row r="173" spans="1:28" ht="15" customHeight="1">
      <c r="A173" s="193" t="s">
        <v>2674</v>
      </c>
      <c r="B173" s="194"/>
      <c r="C173" s="194"/>
      <c r="D173" s="194"/>
      <c r="E173" s="194"/>
      <c r="F173" s="194"/>
      <c r="G173" s="194"/>
      <c r="H173" s="194"/>
      <c r="I173" s="194"/>
      <c r="J173" s="194"/>
      <c r="K173" s="194"/>
      <c r="L173" s="194"/>
      <c r="M173" s="194"/>
      <c r="N173" s="194"/>
      <c r="O173" s="195"/>
    </row>
    <row r="174" spans="1:28" ht="25" thickBot="1">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4">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4">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4">
      <c r="A179" s="9"/>
      <c r="B179" s="219" t="s">
        <v>2669</v>
      </c>
      <c r="C179" s="219"/>
      <c r="D179" s="219"/>
      <c r="E179" s="169">
        <v>0.02</v>
      </c>
      <c r="F179" s="168">
        <v>3.0099999999999998E-2</v>
      </c>
      <c r="G179" s="163">
        <f>IF(F179&gt;0,SUM(E179+F179),"")</f>
        <v>5.0099999999999999E-2</v>
      </c>
      <c r="H179" s="5"/>
      <c r="I179" s="219" t="s">
        <v>2671</v>
      </c>
      <c r="J179" s="219"/>
      <c r="K179" s="219"/>
      <c r="L179" s="219"/>
      <c r="M179" s="170">
        <v>2.01E-2</v>
      </c>
      <c r="O179" s="8"/>
      <c r="Q179" s="19"/>
      <c r="R179" s="157">
        <f>IF(M179&gt;0,SUM(L179+M179),"")</f>
        <v>2.01E-2</v>
      </c>
      <c r="T179" s="19"/>
      <c r="U179" s="175" t="s">
        <v>1166</v>
      </c>
      <c r="V179" s="175"/>
      <c r="W179" s="175"/>
      <c r="X179" s="24">
        <v>0.02</v>
      </c>
      <c r="Y179" s="162"/>
      <c r="Z179" s="163" t="str">
        <f>IF(Y179&gt;0,SUM(E181+Y179),"")</f>
        <v/>
      </c>
      <c r="AA179" s="19"/>
      <c r="AB179" s="19"/>
    </row>
    <row r="180" spans="1:28" ht="24" hidden="1">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4" hidden="1">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4" hidden="1">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4">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4">
        <f>+SUM(G179:G182)</f>
        <v>5.0099999999999999E-2</v>
      </c>
      <c r="D185" s="91" t="s">
        <v>2628</v>
      </c>
      <c r="E185" s="94">
        <f>+(C185*SUM(K20:K35))</f>
        <v>28232117.331599999</v>
      </c>
      <c r="F185" s="92"/>
      <c r="G185" s="93"/>
      <c r="H185" s="88"/>
      <c r="I185" s="90" t="s">
        <v>2627</v>
      </c>
      <c r="J185" s="164">
        <f>+SUM(M179:M183)</f>
        <v>2.01E-2</v>
      </c>
      <c r="K185" s="200" t="s">
        <v>2628</v>
      </c>
      <c r="L185" s="200"/>
      <c r="M185" s="94">
        <f>+J185*(SUM(K20:K35))</f>
        <v>11326657.851600001</v>
      </c>
      <c r="N185" s="95"/>
      <c r="O185" s="96"/>
    </row>
    <row r="186" spans="1:28" ht="16" thickBot="1">
      <c r="A186" s="10"/>
      <c r="B186" s="97"/>
      <c r="C186" s="97"/>
      <c r="D186" s="97"/>
      <c r="E186" s="97"/>
      <c r="F186" s="97"/>
      <c r="G186" s="97"/>
      <c r="H186" s="97"/>
      <c r="I186" s="166" t="s">
        <v>2673</v>
      </c>
      <c r="J186" s="97"/>
      <c r="K186" s="97"/>
      <c r="L186" s="97"/>
      <c r="M186" s="97"/>
      <c r="N186" s="98"/>
      <c r="O186" s="99"/>
    </row>
    <row r="187" spans="1:28" ht="8.25" customHeight="1" thickBot="1"/>
    <row r="188" spans="1:28" s="19" customFormat="1" ht="31.5" customHeight="1" thickBot="1">
      <c r="A188" s="178" t="s">
        <v>18</v>
      </c>
      <c r="B188" s="179"/>
      <c r="C188" s="179"/>
      <c r="D188" s="179"/>
      <c r="E188" s="179"/>
      <c r="F188" s="179"/>
      <c r="G188" s="179"/>
      <c r="H188" s="179"/>
      <c r="I188" s="179"/>
      <c r="J188" s="179"/>
      <c r="K188" s="179"/>
      <c r="L188" s="179"/>
      <c r="M188" s="179"/>
      <c r="N188" s="179"/>
      <c r="O188" s="180"/>
      <c r="P188" s="76"/>
    </row>
    <row r="189" spans="1:28" ht="15" customHeight="1">
      <c r="A189" s="193" t="s">
        <v>19</v>
      </c>
      <c r="B189" s="194"/>
      <c r="C189" s="194"/>
      <c r="D189" s="194"/>
      <c r="E189" s="194"/>
      <c r="F189" s="194"/>
      <c r="G189" s="194"/>
      <c r="H189" s="194"/>
      <c r="I189" s="194"/>
      <c r="J189" s="194"/>
      <c r="K189" s="194"/>
      <c r="L189" s="194"/>
      <c r="M189" s="194"/>
      <c r="N189" s="194"/>
      <c r="O189" s="195"/>
    </row>
    <row r="190" spans="1:28" ht="16" thickBot="1">
      <c r="A190" s="196"/>
      <c r="B190" s="197"/>
      <c r="C190" s="197"/>
      <c r="D190" s="197"/>
      <c r="E190" s="197"/>
      <c r="F190" s="197"/>
      <c r="G190" s="197"/>
      <c r="H190" s="197"/>
      <c r="I190" s="197"/>
      <c r="J190" s="197"/>
      <c r="K190" s="197"/>
      <c r="L190" s="197"/>
      <c r="M190" s="197"/>
      <c r="N190" s="197"/>
      <c r="O190" s="198"/>
    </row>
    <row r="191" spans="1:28" ht="22"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234" t="s">
        <v>2636</v>
      </c>
      <c r="C192" s="234"/>
      <c r="E192" s="5" t="s">
        <v>20</v>
      </c>
      <c r="H192" s="26" t="s">
        <v>24</v>
      </c>
      <c r="J192" s="5" t="s">
        <v>2637</v>
      </c>
      <c r="K192" s="5"/>
      <c r="M192" s="5"/>
      <c r="N192" s="5"/>
      <c r="O192" s="8"/>
      <c r="Q192" s="152"/>
      <c r="R192" s="153"/>
      <c r="S192" s="153"/>
      <c r="T192" s="152"/>
    </row>
    <row r="193" spans="1:18">
      <c r="A193" s="9"/>
      <c r="C193" s="123">
        <v>38470</v>
      </c>
      <c r="D193" s="5"/>
      <c r="E193" s="124">
        <v>80</v>
      </c>
      <c r="F193" s="5"/>
      <c r="G193" s="5"/>
      <c r="H193" s="145" t="s">
        <v>2732</v>
      </c>
      <c r="J193" s="5"/>
      <c r="K193" s="125">
        <v>39449</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8" t="s">
        <v>29</v>
      </c>
      <c r="B197" s="179"/>
      <c r="C197" s="179"/>
      <c r="D197" s="179"/>
      <c r="E197" s="179"/>
      <c r="F197" s="179"/>
      <c r="G197" s="179"/>
      <c r="H197" s="179"/>
      <c r="I197" s="179"/>
      <c r="J197" s="179"/>
      <c r="K197" s="179"/>
      <c r="L197" s="179"/>
      <c r="M197" s="179"/>
      <c r="N197" s="179"/>
      <c r="O197" s="180"/>
      <c r="P197" s="76"/>
    </row>
    <row r="198" spans="1:18" ht="22"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192" t="s">
        <v>2659</v>
      </c>
      <c r="C199" s="192"/>
      <c r="D199" s="192"/>
      <c r="E199" s="192"/>
      <c r="F199" s="192"/>
      <c r="G199" s="192"/>
      <c r="H199" s="192"/>
      <c r="I199" s="192"/>
      <c r="J199" s="192"/>
      <c r="K199" s="192"/>
      <c r="L199" s="192"/>
      <c r="M199" s="192"/>
      <c r="N199" s="192"/>
      <c r="O199" s="8"/>
    </row>
    <row r="200" spans="1:18">
      <c r="A200" s="9"/>
      <c r="B200" s="231"/>
      <c r="C200" s="231"/>
      <c r="D200" s="231"/>
      <c r="E200" s="231"/>
      <c r="F200" s="231"/>
      <c r="G200" s="231"/>
      <c r="H200" s="231"/>
      <c r="I200" s="231"/>
      <c r="J200" s="231"/>
      <c r="K200" s="231"/>
      <c r="L200" s="231"/>
      <c r="M200" s="231"/>
      <c r="N200" s="231"/>
      <c r="O200" s="8"/>
    </row>
    <row r="201" spans="1:18">
      <c r="A201" s="9"/>
      <c r="B201" s="232" t="s">
        <v>2648</v>
      </c>
      <c r="C201" s="233"/>
      <c r="D201" s="233"/>
      <c r="E201" s="233"/>
      <c r="F201" s="233"/>
      <c r="G201" s="233"/>
      <c r="H201" s="233"/>
      <c r="I201" s="233"/>
      <c r="J201" s="233"/>
      <c r="K201" s="233"/>
      <c r="L201" s="233"/>
      <c r="M201" s="233"/>
      <c r="N201" s="233"/>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6" t="s">
        <v>2733</v>
      </c>
      <c r="J211" s="27" t="s">
        <v>2622</v>
      </c>
      <c r="K211" s="146" t="s">
        <v>2737</v>
      </c>
      <c r="L211" s="21"/>
      <c r="M211" s="21"/>
      <c r="N211" s="21"/>
      <c r="O211" s="8"/>
    </row>
    <row r="212" spans="1:15">
      <c r="A212" s="9"/>
      <c r="B212" s="27" t="s">
        <v>2619</v>
      </c>
      <c r="C212" s="145" t="s">
        <v>2732</v>
      </c>
      <c r="D212" s="21"/>
      <c r="G212" s="27" t="s">
        <v>2621</v>
      </c>
      <c r="H212" s="146" t="s">
        <v>2734</v>
      </c>
      <c r="J212" s="27" t="s">
        <v>2623</v>
      </c>
      <c r="K212" s="145" t="s">
        <v>2735</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33">
      <c r="D45" s="3" t="s">
        <v>70</v>
      </c>
      <c r="H45" s="3" t="s">
        <v>251</v>
      </c>
      <c r="I45" s="3" t="s">
        <v>297</v>
      </c>
      <c r="Q45" s="3" t="s">
        <v>557</v>
      </c>
      <c r="X45" s="3" t="s">
        <v>769</v>
      </c>
      <c r="AD45" s="3" t="s">
        <v>922</v>
      </c>
      <c r="AF45" s="3" t="s">
        <v>452</v>
      </c>
    </row>
    <row r="46" spans="1:33" ht="22">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33">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33">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33">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33">
      <c r="D98" s="3" t="s">
        <v>133</v>
      </c>
      <c r="I98" s="3" t="s">
        <v>350</v>
      </c>
      <c r="Q98" s="3" t="s">
        <v>608</v>
      </c>
    </row>
    <row r="99" spans="4:17" ht="22">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2020-12-26T17:57:11Z</cp:lastPrinted>
  <dcterms:created xsi:type="dcterms:W3CDTF">2020-10-14T21:57:42Z</dcterms:created>
  <dcterms:modified xsi:type="dcterms:W3CDTF">2020-12-28T16:43:17Z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