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ENGATIVA/"/>
    </mc:Choice>
  </mc:AlternateContent>
  <xr:revisionPtr revIDLastSave="0" documentId="8_{12BC035E-68D2-EB45-8870-6164B6D1E772}"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5600" windowHeight="16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<sst xmlns="http://schemas.openxmlformats.org/spreadsheetml/2006/main" count="3373" uniqueCount="2754">
  <si>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</si>
  <si>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</si>
  <si>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</si>
  <si>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</si>
  <si>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</si>
  <si>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</si>
  <si>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</si>
  <si>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</si>
  <si>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</si>
  <si>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</si>
  <si>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</si>
  <si>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</si>
  <si>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</si>
  <si>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</si>
  <si>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</si>
  <si>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</si>
  <si>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</si>
  <si>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</si>
  <si>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</si>
  <si>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</si>
  <si>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</si>
  <si>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</si>
  <si>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</si>
  <si>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</si>
  <si>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</si>
  <si>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</si>
  <si>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</si>
  <si>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</si>
  <si>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</si>
  <si>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</si>
  <si>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</si>
  <si>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</si>
  <si>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</si>
  <si>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</si>
  <si>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</si>
  <si>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</si>
  <si>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</si>
  <si>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</si>
  <si>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</si>
  <si>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</si>
  <si>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</si>
  <si>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</si>
  <si>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</si>
  <si>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</si>
  <si>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</si>
  <si>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</si>
  <si>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</si>
  <si>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</si>
  <si>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</si>
  <si>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</si>
  <si>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</si>
  <si>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</si>
  <si>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</si>
  <si>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</si>
  <si>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</si>
  <si>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</si>
  <si>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</si>
  <si>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</si>
  <si>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</si>
  <si>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</si>
  <si>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</si>
  <si>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</si>
  <si>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</si>
  <si>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</si>
  <si>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</si>
  <si>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</si>
  <si>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</si>
  <si>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</si>
  <si>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</si>
  <si>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</si>
  <si>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</si>
  <si>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</si>
  <si>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</si>
  <si>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</si>
  <si>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</si>
  <si>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</si>
  <si>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</si>
  <si>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</si>
  <si>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</si>
  <si>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</si>
  <si>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</si>
  <si>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</si>
  <si>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</si>
  <si>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</si>
  <si>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</si>
  <si>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</si>
  <si>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</si>
  <si>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</si>
  <si>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</si>
  <si>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</si>
  <si>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</si>
  <si>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</si>
  <si>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</si>
  <si>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</si>
  <si>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</si>
  <si>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</si>
  <si>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</si>
  <si>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</si>
  <si>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</si>
  <si>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</si>
  <si>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</si>
  <si>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</si>
  <si>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</si>
  <si>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</si>
  <si>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</si>
  <si>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</si>
  <si>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</si>
  <si>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</si>
  <si>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</si>
  <si>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</si>
  <si>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</si>
  <si>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</si>
  <si>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</si>
  <si>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</si>
  <si>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</si>
  <si>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</si>
  <si>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</si>
  <si>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</si>
  <si>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</si>
  <si>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</si>
  <si>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</si>
  <si>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</si>
  <si>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</si>
  <si>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</si>
  <si>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</si>
  <si>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</si>
  <si>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</si>
  <si>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</si>
  <si>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</si>
  <si>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</si>
  <si>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</si>
  <si>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</si>
  <si>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</si>
  <si>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</si>
  <si>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</si>
  <si>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</si>
  <si>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</si>
  <si>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</si>
  <si>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</si>
  <si>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</si>
  <si>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</si>
  <si>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</si>
  <si>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</si>
  <si>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</si>
  <si>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</si>
  <si>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</si>
  <si>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</si>
  <si>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</si>
  <si>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</si>
  <si>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</si>
  <si>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</si>
  <si>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</si>
  <si>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</si>
  <si>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</si>
  <si>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</si>
  <si>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</si>
  <si>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</si>
  <si>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</si>
  <si>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</si>
  <si>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</si>
  <si>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</si>
  <si>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</si>
  <si>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</si>
  <si>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</si>
  <si>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</si>
  <si>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</si>
  <si>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</si>
  <si>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</si>
  <si>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</si>
  <si>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</si>
  <si>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</si>
  <si>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</si>
  <si>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</si>
  <si>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</si>
  <si>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</si>
  <si>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</si>
  <si>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</si>
  <si>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</si>
  <si>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</si>
  <si>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</si>
  <si>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</si>
  <si>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</si>
  <si>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</si>
  <si>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</si>
  <si>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</si>
  <si>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</si>
  <si>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</si>
  <si>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</si>
  <si>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</si>
  <si>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</si>
  <si>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</si>
  <si>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</si>
  <si>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</si>
  <si>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</si>
  <si>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</si>
  <si>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</si>
  <si>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</si>
  <si>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</si>
  <si>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</si>
  <si>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</si>
  <si>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</si>
  <si>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</si>
  <si>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</si>
  <si>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</si>
  <si>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</si>
  <si>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</si>
  <si>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</si>
  <si>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</si>
  <si>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</si>
  <si>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</si>
  <si>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</si>
  <si>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</si>
  <si>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</si>
  <si>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</si>
  <si>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</si>
  <si>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</si>
  <si>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</si>
  <si>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</si>
  <si>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</si>
  <si>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</si>
  <si>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</si>
  <si>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</si>
  <si>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</si>
  <si>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</si>
  <si>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</si>
  <si>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</si>
  <si>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</si>
  <si>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</si>
  <si>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</si>
  <si>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</si>
  <si>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</si>
  <si>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</si>
  <si>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</si>
  <si>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</si>
  <si>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</si>
  <si>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</si>
  <si>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</si>
  <si>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</si>
  <si>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</si>
  <si>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</si>
  <si>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</si>
  <si>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</si>
  <si>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</si>
  <si>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</si>
  <si>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</si>
  <si>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</si>
  <si>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</si>
  <si>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</si>
  <si>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</si>
  <si>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</si>
  <si>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</si>
  <si>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</si>
  <si>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</si>
  <si>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</si>
  <si>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</si>
  <si>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</si>
  <si>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</si>
  <si>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</si>
  <si>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</si>
  <si>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</si>
  <si>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</si>
  <si>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</si>
  <si>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</si>
  <si>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</si>
  <si>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</si>
  <si>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</si>
  <si>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</si>
  <si>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</si>
  <si>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</si>
  <si>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</si>
  <si>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</si>
  <si>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</si>
  <si>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</si>
  <si>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</si>
  <si>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</si>
  <si>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</si>
  <si>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</si>
  <si>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</si>
  <si>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</si>
  <si>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</si>
  <si>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</si>
  <si>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</si>
  <si>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</si>
  <si>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</si>
  <si>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</si>
  <si>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</si>
  <si>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</si>
  <si>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</si>
  <si>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</si>
  <si>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</si>
  <si>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</si>
  <si>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</si>
  <si>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</si>
  <si>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</si>
  <si>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</si>
  <si>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</si>
  <si>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</si>
  <si>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</si>
  <si>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</si>
  <si>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</si>
  <si>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</si>
  <si>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</si>
  <si>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</si>
  <si>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</si>
  <si>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</si>
  <si>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</si>
  <si>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</si>
  <si>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</si>
  <si>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</si>
  <si>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</si>
  <si>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</si>
  <si>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</si>
  <si>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</si>
  <si>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</si>
  <si>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</si>
  <si>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</si>
  <si>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</si>
  <si>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</si>
  <si>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</si>
  <si>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</si>
  <si>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</si>
  <si>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</si>
  <si>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</si>
  <si>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</si>
  <si>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</si>
  <si>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</si>
  <si>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</si>
  <si>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</si>
  <si>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</si>
  <si>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</si>
  <si>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</si>
  <si>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</si>
  <si>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</si>
  <si>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</si>
  <si>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</si>
  <si>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</si>
  <si>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</si>
  <si>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</si>
  <si>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</si>
  <si>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</si>
  <si>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</si>
  <si>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</si>
  <si>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</si>
  <si>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</si>
  <si>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</si>
  <si>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</si>
  <si>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</si>
  <si>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</si>
  <si>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</si>
  <si>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</si>
  <si>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</si>
  <si>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</si>
  <si>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</si>
  <si>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</si>
  <si>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</si>
  <si>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</si>
  <si>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</si>
  <si>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</si>
  <si>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</si>
  <si>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</si>
  <si>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</si>
  <si>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</si>
  <si>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</si>
  <si>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</si>
  <si>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</si>
  <si>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</si>
  <si>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</si>
  <si>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</si>
  <si>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</si>
  <si>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</si>
  <si>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</si>
  <si>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</si>
  <si>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</si>
  <si>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</si>
  <si>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</si>
  <si>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</si>
  <si>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</si>
  <si>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</si>
  <si>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</si>
  <si>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</si>
  <si>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</si>
  <si>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</si>
  <si>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</si>
  <si>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</si>
  <si>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</si>
  <si>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</si>
  <si>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</si>
  <si>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</si>
  <si>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</si>
  <si>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</si>
  <si>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</si>
  <si>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</si>
  <si>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</si>
  <si>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</si>
  <si>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</si>
  <si>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</si>
  <si>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</si>
  <si>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</si>
  <si>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</si>
  <si>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</si>
  <si>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</si>
  <si>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</si>
  <si>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</si>
  <si>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</si>
  <si>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</si>
  <si>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</si>
  <si>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</si>
  <si>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</si>
  <si>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</si>
  <si>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</si>
  <si>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</si>
  <si>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</si>
  <si>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</si>
  <si>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</si>
  <si>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</si>
  <si>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</si>
  <si>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</si>
  <si>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</si>
  <si>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</si>
  <si>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</si>
  <si>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</si>
  <si>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</si>
  <si>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</si>
  <si>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</si>
  <si>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</si>
  <si>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</si>
  <si>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</si>
  <si>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</si>
  <si>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</si>
  <si>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</si>
  <si>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</si>
  <si>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</si>
  <si>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</si>
  <si>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</si>
  <si>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</si>
  <si>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</si>
  <si>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</si>
  <si>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</si>
  <si>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</si>
  <si>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</si>
  <si>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</si>
  <si>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</si>
  <si>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</si>
  <si>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</si>
  <si>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</si>
  <si>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</si>
  <si>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</si>
  <si>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</si>
  <si>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</si>
  <si>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</si>
  <si>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</si>
  <si>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</si>
  <si>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</si>
  <si>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</si>
  <si>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</si>
  <si>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</si>
  <si>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</si>
  <si>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</si>
  <si>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</si>
  <si>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</si>
  <si>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</si>
  <si>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</si>
  <si>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</si>
  <si>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</si>
  <si>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</si>
  <si>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</si>
  <si>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</si>
  <si>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</si>
  <si>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</si>
  <si>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</si>
  <si>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</si>
  <si>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</si>
  <si>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</si>
  <si>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</si>
  <si>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</si>
  <si>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</si>
  <si>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</si>
  <si>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</si>
  <si>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</si>
  <si>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</si>
  <si>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</si>
  <si>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</si>
  <si>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</si>
  <si>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</si>
  <si>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</si>
  <si>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</si>
  <si>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</si>
  <si>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</si>
  <si>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</si>
  <si>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</si>
  <si>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</si>
  <si>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</si>
  <si>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</si>
  <si>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</si>
  <si>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</si>
  <si>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</si>
  <si>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</si>
  <si>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</si>
  <si>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</si>
  <si>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</si>
  <si>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</si>
  <si>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</si>
  <si>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</si>
  <si>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</si>
  <si>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</si>
  <si>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</si>
  <si>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</si>
  <si>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</si>
  <si>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</si>
  <si>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</si>
  <si>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</si>
  <si>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</si>
  <si>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</si>
  <si>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</si>
  <si>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</si>
  <si>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</si>
  <si>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</si>
  <si>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</si>
  <si>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</si>
  <si>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</si>
  <si>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</si>
  <si>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</si>
  <si>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</si>
  <si>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</si>
  <si>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</si>
  <si>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</si>
  <si>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</si>
  <si>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</si>
  <si>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</si>
  <si>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</si>
  <si>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</si>
  <si>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</si>
  <si>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</si>
  <si>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</si>
  <si>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</si>
  <si>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</si>
  <si>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</si>
  <si>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</si>
  <si>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</si>
  <si>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</si>
  <si>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</si>
  <si>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</si>
  <si>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</si>
  <si>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</si>
  <si>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</si>
  <si>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</si>
  <si>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</si>
  <si>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</si>
  <si>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</si>
  <si>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</si>
  <si>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</si>
  <si>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</si>
  <si>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</si>
  <si>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</si>
  <si>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</si>
  <si>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</si>
  <si>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</si>
  <si>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</si>
  <si>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</si>
  <si>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</si>
  <si>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</si>
  <si>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</si>
  <si>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</si>
  <si>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</si>
  <si>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</si>
  <si>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</si>
  <si>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</si>
  <si>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</si>
  <si>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</si>
  <si>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</si>
  <si>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</si>
  <si>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</si>
  <si>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</si>
  <si>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</si>
  <si>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</si>
  <si>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</si>
  <si>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</si>
  <si>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</si>
  <si>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</si>
  <si>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</si>
  <si>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</si>
  <si>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</si>
  <si>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</si>
  <si>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</si>
  <si>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</si>
  <si>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</si>
  <si>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</si>
  <si>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</si>
  <si>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</si>
  <si>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</si>
  <si>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</si>
  <si>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</si>
  <si>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</si>
  <si>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</si>
  <si>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</si>
  <si>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</si>
  <si>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</si>
  <si>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</si>
  <si>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</si>
  <si>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</si>
  <si>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</si>
  <si>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</si>
  <si>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</si>
  <si>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</si>
  <si>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</si>
  <si>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</si>
  <si>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</si>
  <si>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</si>
  <si>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</si>
  <si>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</si>
  <si>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</si>
  <si>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</si>
  <si>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</si>
  <si>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</si>
  <si>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</si>
  <si>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</si>
  <si>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</si>
  <si>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</si>
  <si>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</si>
  <si>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</si>
  <si>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</si>
  <si>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</si>
  <si>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</si>
  <si>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</si>
  <si>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</si>
  <si>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</si>
  <si>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</si>
  <si>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</si>
  <si>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</si>
  <si>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</si>
  <si>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</si>
  <si>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</si>
  <si>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</si>
  <si>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</si>
  <si>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</si>
  <si>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</si>
  <si>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</si>
  <si>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</si>
  <si>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</si>
  <si>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</si>
  <si>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</si>
  <si>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</si>
  <si>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</si>
  <si>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</si>
  <si>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</si>
  <si>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</si>
  <si>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</si>
  <si>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</si>
  <si>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</si>
  <si>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</si>
  <si>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</si>
  <si>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</si>
  <si>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</si>
  <si>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</si>
  <si>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</si>
  <si>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</si>
  <si>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</si>
  <si>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</si>
  <si>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</si>
  <si>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</si>
  <si>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</si>
  <si>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</si>
  <si>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</si>
  <si>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</si>
  <si>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</si>
  <si>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</si>
  <si>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</si>
  <si>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</si>
  <si>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</si>
  <si>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</si>
  <si>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</si>
  <si>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</si>
  <si>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</si>
  <si>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</si>
  <si>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</si>
  <si>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</si>
  <si>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</si>
  <si>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</si>
  <si>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</si>
  <si>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</si>
  <si>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</si>
  <si>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</si>
  <si>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</si>
  <si>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</si>
  <si>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</si>
  <si>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</si>
  <si>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</si>
  <si>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</si>
  <si>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</si>
  <si>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</si>
  <si>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</si>
  <si>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</si>
  <si>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</si>
  <si>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</si>
  <si>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</si>
  <si>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</si>
  <si>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</si>
  <si>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</si>
  <si>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</si>
  <si>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</si>
  <si>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</si>
  <si>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</si>
  <si>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</si>
  <si>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</si>
  <si>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</si>
  <si>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</si>
  <si>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</si>
  <si>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</si>
  <si>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</si>
  <si>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</si>
  <si>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</si>
  <si>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</si>
  <si>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</si>
  <si>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</si>
  <si>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</si>
  <si>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</si>
  <si>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</si>
  <si>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</si>
  <si>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</si>
  <si>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</si>
  <si>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</si>
  <si>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</si>
  <si>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</si>
  <si>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</si>
  <si>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</si>
  <si>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</si>
  <si>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</si>
  <si>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</si>
  <si>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</si>
  <si>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</si>
  <si>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</si>
  <si>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</si>
  <si>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</si>
  <si>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</si>
  <si>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</si>
  <si>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</si>
  <si>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</si>
  <si>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</si>
  <si>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</si>
  <si>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</si>
  <si>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</si>
  <si>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</si>
  <si>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</si>
  <si>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</si>
  <si>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</si>
  <si>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</si>
  <si>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</si>
  <si>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</si>
  <si>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</si>
  <si>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</si>
  <si>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</si>
  <si>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</si>
  <si>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</si>
  <si>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</si>
  <si>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</si>
  <si>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</si>
  <si>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</si>
  <si>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</si>
  <si>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</si>
  <si>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</si>
  <si>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</si>
  <si>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</si>
  <si>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</si>
  <si>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</si>
  <si>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</si>
  <si>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</si>
  <si>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</si>
  <si>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</si>
  <si>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</si>
  <si>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</si>
  <si>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</si>
  <si>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</si>
  <si>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</si>
  <si>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</si>
  <si>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</si>
  <si>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</si>
  <si>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</si>
  <si>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</si>
  <si>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</si>
  <si>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</si>
  <si>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</si>
  <si>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</si>
  <si>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</si>
  <si>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</si>
  <si>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</si>
  <si>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</si>
  <si>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</si>
  <si>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</si>
  <si>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</si>
  <si>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</si>
  <si>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</si>
  <si>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</si>
  <si>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</si>
  <si>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</si>
  <si>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</si>
  <si>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</si>
  <si>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</si>
  <si>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</si>
  <si>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</si>
  <si>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</si>
  <si>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</si>
  <si>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</si>
  <si>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</si>
  <si>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</si>
  <si>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</si>
  <si>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</si>
  <si>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</si>
  <si>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</si>
  <si>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</si>
  <si>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</si>
  <si>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</si>
  <si>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</si>
  <si>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</si>
  <si>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</si>
  <si>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</si>
  <si>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</si>
  <si>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</si>
  <si>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</si>
  <si>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</si>
  <si>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</si>
  <si>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</si>
  <si>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</si>
  <si>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</si>
  <si>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</si>
  <si>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</si>
  <si>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</si>
  <si>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</si>
  <si>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</si>
  <si>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</si>
  <si>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</si>
  <si>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</si>
  <si>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</si>
  <si>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</si>
  <si>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</si>
  <si>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</si>
  <si>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</si>
  <si>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</si>
  <si>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</si>
  <si>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</si>
  <si>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</si>
  <si>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</si>
  <si>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</si>
  <si>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</si>
  <si>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</si>
  <si>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</si>
  <si>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</si>
  <si>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</si>
  <si>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</si>
  <si>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</si>
  <si>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</si>
  <si>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</si>
  <si>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</si>
  <si>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</si>
  <si>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</si>
  <si>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</si>
  <si>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</si>
  <si>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</si>
  <si>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</si>
  <si>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</si>
  <si>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</si>
  <si>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</si>
  <si>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</si>
  <si>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</si>
  <si>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</si>
  <si>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</si>
  <si>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</si>
  <si>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</si>
  <si>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</si>
  <si>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</si>
  <si>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</si>
  <si>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</si>
  <si>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</si>
  <si>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</si>
  <si>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</si>
  <si>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</si>
  <si>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</si>
  <si>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</si>
  <si>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</si>
  <si>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</si>
  <si>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</si>
  <si>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</si>
  <si>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</si>
  <si>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</si>
  <si>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</si>
  <si>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</si>
  <si>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</si>
  <si>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</si>
  <si>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</si>
  <si>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</si>
  <si>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</si>
  <si>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</si>
  <si>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</si>
  <si>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</si>
  <si>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</si>
  <si>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</si>
  <si>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</si>
  <si>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</si>
  <si>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</si>
  <si>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</si>
  <si>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</si>
  <si>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</si>
  <si>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</si>
  <si>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</si>
  <si>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</si>
  <si>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</si>
  <si>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</si>
  <si>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</si>
  <si>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</si>
  <si>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</si>
  <si>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</si>
  <si>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</si>
  <si>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</si>
  <si>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</si>
  <si>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</si>
  <si>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</si>
  <si>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</si>
  <si>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</si>
  <si>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</si>
  <si>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</si>
  <si>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</si>
  <si>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</si>
  <si>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</si>
  <si>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</si>
  <si>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</si>
  <si>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</si>
  <si>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</si>
  <si>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</si>
  <si>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</si>
  <si>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</si>
  <si>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</si>
  <si>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</si>
  <si>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</si>
  <si>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</si>
  <si>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</si>
  <si>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</si>
  <si>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</si>
  <si>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</si>
  <si>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</si>
  <si>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</si>
  <si>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</si>
  <si>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</si>
  <si>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</si>
  <si>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</si>
  <si>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</si>
  <si>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</si>
  <si>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</si>
  <si>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</si>
  <si>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</si>
  <si>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</si>
  <si>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</si>
  <si>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</si>
  <si>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</si>
  <si>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</si>
  <si>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</si>
  <si>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</si>
  <si>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</si>
  <si>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</si>
  <si>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</si>
  <si>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</si>
  <si>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</si>
  <si>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</si>
  <si>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</si>
  <si>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</si>
  <si>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</si>
  <si>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</si>
  <si>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</si>
  <si>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</si>
  <si>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</si>
  <si>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</si>
  <si>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</si>
  <si>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</si>
  <si>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</si>
  <si>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</si>
  <si>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</si>
  <si>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</si>
  <si>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</si>
  <si>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</si>
  <si>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</si>
  <si>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</si>
  <si>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</si>
  <si>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</si>
  <si>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</si>
  <si>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</si>
  <si>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</si>
  <si>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</si>
  <si>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</si>
  <si>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</si>
  <si>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</si>
  <si>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</si>
  <si>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</si>
  <si>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</si>
  <si>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</si>
  <si>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</si>
  <si>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</si>
  <si>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</si>
  <si>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</si>
  <si>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</si>
  <si>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</si>
  <si>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</si>
  <si>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</si>
  <si>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</si>
  <si>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</si>
  <si>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</si>
  <si>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</si>
  <si>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</si>
  <si>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</si>
  <si>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</si>
  <si>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</si>
  <si>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</si>
  <si>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</si>
  <si>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</si>
  <si>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</si>
  <si>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</si>
  <si>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</si>
  <si>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</si>
  <si>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</si>
  <si>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</si>
  <si>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</si>
  <si>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</si>
  <si>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</si>
  <si>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</si>
  <si>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</si>
  <si>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</si>
  <si>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</si>
  <si>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</si>
  <si>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</si>
  <si>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</si>
  <si>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</si>
  <si>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</si>
  <si>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</si>
  <si>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</si>
  <si>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</si>
  <si>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</si>
  <si>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</si>
  <si>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</si>
  <si>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</si>
  <si>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</si>
  <si>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</si>
  <si>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</si>
  <si>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</si>
  <si>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</si>
  <si>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</si>
  <si>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</si>
  <si>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</si>
  <si>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</si>
  <si>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</si>
  <si>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</si>
  <si>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</si>
  <si>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</si>
  <si>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</si>
  <si>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</si>
  <si>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</si>
  <si>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</si>
  <si>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</si>
  <si>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</si>
  <si>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</si>
  <si>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</si>
  <si>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</si>
  <si>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</si>
  <si>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</si>
  <si>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</si>
  <si>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</si>
  <si>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</si>
  <si>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</si>
  <si>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</si>
  <si>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</si>
  <si>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</si>
  <si>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</si>
  <si>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</si>
  <si>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</si>
  <si>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</si>
  <si>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</si>
  <si>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</si>
  <si>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</si>
  <si>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</si>
  <si>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</si>
  <si>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</si>
  <si>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</si>
  <si>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</si>
  <si>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</si>
  <si>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</si>
  <si>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</si>
  <si>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</si>
  <si>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</si>
  <si>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</si>
  <si>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</si>
  <si>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</si>
  <si>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</si>
  <si>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</si>
  <si>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</si>
  <si>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</si>
  <si>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</si>
  <si>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</si>
  <si>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</si>
  <si>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</si>
  <si>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</si>
  <si>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</si>
  <si>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</si>
  <si>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</si>
  <si>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</si>
  <si>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</si>
  <si>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</si>
  <si>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</si>
  <si>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</si>
  <si>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</si>
  <si>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</si>
  <si>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</si>
  <si>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</si>
  <si>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</si>
  <si>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</si>
  <si>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</si>
  <si>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</si>
  <si>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</si>
  <si>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</si>
  <si>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</si>
  <si>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</si>
  <si>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</si>
  <si>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</si>
  <si>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</si>
  <si>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</si>
  <si>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</si>
  <si>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</si>
  <si>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</si>
  <si>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</si>
  <si>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</si>
  <si>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</si>
  <si>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</si>
  <si>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</si>
  <si>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</si>
  <si>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</si>
  <si>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</si>
  <si>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</si>
  <si>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</si>
  <si>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</si>
  <si>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</si>
  <si>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</si>
  <si>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</si>
  <si>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</si>
  <si>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</si>
  <si>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</si>
  <si>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</si>
  <si>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</si>
  <si>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</si>
  <si>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</si>
  <si>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</si>
  <si>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</si>
  <si>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</si>
  <si>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</si>
  <si>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</si>
  <si>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</si>
  <si>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</si>
  <si>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</si>
  <si>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</si>
  <si>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</si>
  <si>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</si>
  <si>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</si>
  <si>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</si>
  <si>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</si>
  <si>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</si>
  <si>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</si>
  <si>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</si>
  <si>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</si>
  <si>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</si>
  <si>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</si>
  <si>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</si>
  <si>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</si>
  <si>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</si>
  <si>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</si>
  <si>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</si>
  <si>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</si>
  <si>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</si>
  <si>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</si>
  <si>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</si>
  <si>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</si>
  <si>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</si>
  <si>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</si>
  <si>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</si>
  <si>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</si>
  <si>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</si>
  <si>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</si>
  <si>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</si>
  <si>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</si>
  <si>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</si>
  <si>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</si>
  <si>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</si>
  <si>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</si>
  <si>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</si>
  <si>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</si>
  <si>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</si>
  <si>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</si>
  <si>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</si>
  <si>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</si>
  <si>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</si>
  <si>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</si>
  <si>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</si>
  <si>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</si>
  <si>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</si>
  <si>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</si>
  <si>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</si>
  <si>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</si>
  <si>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</si>
  <si>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</si>
  <si>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</si>
  <si>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</si>
  <si>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</si>
  <si>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</si>
  <si>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</si>
  <si>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</si>
  <si>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</si>
  <si>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</si>
  <si>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</si>
  <si>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</si>
  <si>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</si>
  <si>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</si>
  <si>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</si>
  <si>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</si>
  <si>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</si>
  <si>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</si>
  <si>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</si>
  <si>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</si>
  <si>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</si>
  <si>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</si>
  <si>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</si>
  <si>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</si>
  <si>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</si>
  <si>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</si>
  <si>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</si>
  <si>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</si>
  <si>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</si>
  <si>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</si>
  <si>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</si>
  <si>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</si>
  <si>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</si>
  <si>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</si>
  <si>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</si>
  <si>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</si>
  <si>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</si>
  <si>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</si>
  <si>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</si>
  <si>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</si>
  <si>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</si>
  <si>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</si>
  <si>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</si>
  <si>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</si>
  <si>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</si>
  <si>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</si>
  <si>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</si>
  <si>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</si>
  <si>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</si>
  <si>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</si>
  <si>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</si>
  <si>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</si>
  <si>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</si>
  <si>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</si>
  <si>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</si>
  <si>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</si>
  <si>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</si>
  <si>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</si>
  <si>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</si>
  <si>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</si>
  <si>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</si>
  <si>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</si>
  <si>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</si>
  <si>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</si>
  <si>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</si>
  <si>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</si>
  <si>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</si>
  <si>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</si>
  <si>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</si>
  <si>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</si>
  <si>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</si>
  <si>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</si>
  <si>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</si>
  <si>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</si>
  <si>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</si>
  <si>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</si>
  <si>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</si>
  <si>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</si>
  <si>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</si>
  <si>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</si>
  <si>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</si>
  <si>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</si>
  <si>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</si>
  <si>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</si>
  <si>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</si>
  <si>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</si>
  <si>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</si>
  <si>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</si>
  <si>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</si>
  <si>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</si>
  <si>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</si>
  <si>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</si>
  <si>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</si>
  <si>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</si>
  <si>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</si>
  <si>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</si>
  <si>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</si>
  <si>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</si>
  <si>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</si>
  <si>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</si>
  <si>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</si>
  <si>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</si>
  <si>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</si>
  <si>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</si>
  <si>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</si>
  <si>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</si>
  <si>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</si>
  <si>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</si>
  <si>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</si>
  <si>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</si>
  <si>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</si>
  <si>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</si>
  <si>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</si>
  <si>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</si>
  <si>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</si>
  <si>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</si>
  <si>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</si>
  <si>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</si>
  <si>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</si>
  <si>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</si>
  <si>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</si>
  <si>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</si>
  <si>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</si>
  <si>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</si>
  <si>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</si>
  <si>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</si>
  <si>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</si>
  <si>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</si>
  <si>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</si>
  <si>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</si>
  <si>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</si>
  <si>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</si>
  <si>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</si>
  <si>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</si>
  <si>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</si>
  <si>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</si>
  <si>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</si>
  <si>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</si>
  <si>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</si>
  <si>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</si>
  <si>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</si>
  <si>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</si>
  <si>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</si>
  <si>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</si>
  <si>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</si>
  <si>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</si>
  <si>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</si>
  <si>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</si>
  <si>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</si>
  <si>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</si>
  <si>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</si>
  <si>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</si>
  <si>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</si>
  <si>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</si>
  <si>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</si>
  <si>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</si>
  <si>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</si>
  <si>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</si>
  <si>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</si>
  <si>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</si>
  <si>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</si>
  <si>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</si>
  <si>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</si>
  <si>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</si>
  <si>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</si>
  <si>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</si>
  <si>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</si>
  <si>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</si>
  <si>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</si>
  <si>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</si>
  <si>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</si>
  <si>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</si>
  <si>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</si>
  <si>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</si>
  <si>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</si>
  <si>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</si>
  <si>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</si>
  <si>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</si>
  <si>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</si>
  <si>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</si>
  <si>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</si>
  <si>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</si>
  <si>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</si>
  <si>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</si>
  <si>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</si>
  <si>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</si>
  <si>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</si>
  <si>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</si>
  <si>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</si>
  <si>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</si>
  <si>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</si>
  <si>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</si>
  <si>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</si>
  <si>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</si>
  <si>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</si>
  <si>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</si>
  <si>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</si>
  <si>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</si>
  <si>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</si>
  <si>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</si>
  <si>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</si>
  <si>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</si>
  <si>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</si>
  <si>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</si>
  <si>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</si>
  <si>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</si>
  <si>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</si>
  <si>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</si>
  <si>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</si>
  <si>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</si>
  <si>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</si>
  <si>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</si>
  <si>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</si>
  <si>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</si>
  <si>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</si>
  <si>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</si>
  <si>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</si>
  <si>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</si>
  <si>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</si>
  <si>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</si>
  <si>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</si>
  <si>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</si>
  <si>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</si>
  <si>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</si>
  <si>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</si>
  <si>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</si>
  <si>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</si>
  <si>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</si>
  <si>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</si>
  <si>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</si>
  <si>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</si>
  <si>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</si>
  <si>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</si>
  <si>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</si>
  <si>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</si>
  <si>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</si>
  <si>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</si>
  <si>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</si>
  <si>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</si>
  <si>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</si>
  <si>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</si>
  <si>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</si>
  <si>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</si>
  <si>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</si>
  <si>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</si>
  <si>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</si>
  <si>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</si>
  <si>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</si>
  <si>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</si>
  <si>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</si>
  <si>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</si>
  <si>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</si>
  <si>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</si>
  <si>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</si>
  <si>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</si>
  <si>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</si>
  <si>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</si>
  <si>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</si>
  <si>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</si>
  <si>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</si>
  <si>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</si>
  <si>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</si>
  <si>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</si>
  <si>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</si>
  <si>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</si>
  <si>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</si>
  <si>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</si>
  <si>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</si>
  <si>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</si>
  <si>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</si>
  <si>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</si>
  <si>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</si>
  <si>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</si>
  <si>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</si>
  <si>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</si>
  <si>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</si>
  <si>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</si>
  <si>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</si>
  <si>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</si>
  <si>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</si>
  <si>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</si>
  <si>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</si>
  <si>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</si>
  <si>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</si>
  <si>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</si>
  <si>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</si>
  <si>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</si>
  <si>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</si>
  <si>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</si>
  <si>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</si>
  <si>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</si>
  <si>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</si>
  <si>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</si>
  <si>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</si>
  <si>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</si>
  <si>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</si>
  <si>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</si>
  <si>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</si>
  <si>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</si>
  <si>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</si>
  <si>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</si>
  <si>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</si>
  <si>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</si>
  <si>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</si>
  <si>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</si>
  <si>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</si>
  <si>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</si>
  <si>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</si>
  <si>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</si>
  <si>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</si>
  <si>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</si>
  <si>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</si>
  <si>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</si>
  <si>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</si>
  <si>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</si>
  <si>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</si>
  <si>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</si>
  <si>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</si>
  <si>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</si>
  <si>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</si>
  <si>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</si>
  <si>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</si>
  <si>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</si>
  <si>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</si>
  <si>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</si>
  <si>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</si>
  <si>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</si>
  <si>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</si>
  <si>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</si>
  <si>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</si>
  <si>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</si>
  <si>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</si>
  <si>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</si>
  <si>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</si>
  <si>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</si>
  <si>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</si>
  <si>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</si>
  <si>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</si>
  <si>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</si>
  <si>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</si>
  <si>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</si>
  <si>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</si>
  <si>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</si>
  <si>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</si>
  <si>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</si>
  <si>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</si>
  <si>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</si>
  <si>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</si>
  <si>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</si>
  <si>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</si>
  <si>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</si>
  <si>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</si>
  <si>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</si>
  <si>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</si>
  <si>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</si>
  <si>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</si>
  <si>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</si>
  <si>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</si>
  <si>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</si>
  <si>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</si>
  <si>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</si>
  <si>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</si>
  <si>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</si>
  <si>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</si>
  <si>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</si>
  <si>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</si>
  <si>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</si>
  <si>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</si>
  <si>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</si>
  <si>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</si>
  <si>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</si>
  <si>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</si>
  <si>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</si>
  <si>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</si>
  <si>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</si>
  <si>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</si>
  <si>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</si>
  <si>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</si>
  <si>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</si>
  <si>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</si>
  <si>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</si>
  <si>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</si>
  <si>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</si>
  <si>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</si>
  <si>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</si>
  <si>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</si>
  <si>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</si>
  <si>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</si>
  <si>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</si>
  <si>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</si>
  <si>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</si>
  <si>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</si>
  <si>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</si>
  <si>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</si>
  <si>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</si>
  <si>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</si>
  <si>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</si>
  <si>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</si>
  <si>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</si>
  <si>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</si>
  <si>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</si>
  <si>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</si>
  <si>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</si>
  <si>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</si>
  <si>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</si>
  <si>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</si>
  <si>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</si>
  <si>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</si>
  <si>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</si>
  <si>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</si>
  <si>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</si>
  <si>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</si>
  <si>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</si>
  <si>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</si>
  <si>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</si>
  <si>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</si>
  <si>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</si>
  <si>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</si>
  <si>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</si>
  <si>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</si>
  <si>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</si>
  <si>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</si>
  <si>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</si>
  <si>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</si>
  <si>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</si>
  <si>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</si>
  <si>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</si>
  <si>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</si>
  <si>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</si>
  <si>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</si>
  <si>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</si>
  <si>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</si>
  <si>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</si>
  <si>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</si>
  <si>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</si>
  <si>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</si>
  <si>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</si>
  <si>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</si>
  <si>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</si>
  <si>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</si>
  <si>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</si>
  <si>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</si>
  <si>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</si>
  <si>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</si>
  <si>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</si>
  <si>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</si>
  <si>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</si>
  <si>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</si>
  <si>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</si>
  <si>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</si>
  <si>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</si>
  <si>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</si>
  <si>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</si>
  <si>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</si>
  <si>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</si>
  <si>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</si>
  <si>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</si>
  <si>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</si>
  <si>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</si>
  <si>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</si>
  <si>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</si>
  <si>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</si>
  <si>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</si>
  <si>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</si>
  <si>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</si>
  <si>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</si>
  <si>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</si>
  <si>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</si>
  <si>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</si>
  <si>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</si>
  <si>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</si>
  <si>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</si>
  <si>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</si>
  <si>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</si>
  <si>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</si>
  <si>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</si>
  <si>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</si>
  <si>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</si>
  <si>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</si>
  <si>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</si>
  <si>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</si>
  <si>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</si>
  <si>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</si>
  <si>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</si>
  <si>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</si>
  <si>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</si>
  <si>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</si>
  <si>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</si>
  <si>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</si>
  <si>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</si>
  <si>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</si>
  <si>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</si>
  <si>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</si>
  <si>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</si>
  <si>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</si>
  <si>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</si>
  <si>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</si>
  <si>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</si>
  <si>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</si>
  <si>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</si>
  <si>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</si>
  <si>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</si>
  <si>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</si>
  <si>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</si>
  <si>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</si>
  <si>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</si>
  <si>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</si>
  <si>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</si>
  <si>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</si>
  <si>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</si>
  <si>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</si>
  <si>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</si>
  <si>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</si>
  <si>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</si>
  <si>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</si>
  <si>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</si>
  <si>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</si>
  <si>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</si>
  <si>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</si>
  <si>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</si>
  <si>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</si>
  <si>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</si>
  <si>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</si>
  <si>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</si>
  <si>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</si>
  <si>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</si>
  <si>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</si>
  <si>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</si>
  <si>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</si>
  <si>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</si>
  <si>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</si>
  <si>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</si>
  <si>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</si>
  <si>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</si>
  <si>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</si>
  <si>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</si>
  <si>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</si>
  <si>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</si>
  <si>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</si>
  <si>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</si>
  <si>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</si>
  <si>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</si>
  <si>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</si>
  <si>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</si>
  <si>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</si>
  <si>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</si>
  <si>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</si>
  <si>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</si>
  <si>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</si>
  <si>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</si>
  <si>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</si>
  <si>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</si>
  <si>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</si>
  <si>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</si>
  <si>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</si>
  <si>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</si>
  <si>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</si>
  <si>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</si>
  <si>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</si>
  <si>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</si>
  <si>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</si>
  <si>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</si>
  <si>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</si>
  <si>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</si>
  <si>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</si>
  <si>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</si>
  <si>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</si>
  <si>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</si>
  <si>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</si>
  <si>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</si>
  <si>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</si>
  <si>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</si>
  <si>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</si>
  <si>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</si>
  <si>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</si>
  <si>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</si>
  <si>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</si>
  <si>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</si>
  <si>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</si>
  <si>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</si>
  <si>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</si>
  <si>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</si>
  <si>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</si>
  <si>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</si>
  <si>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</si>
  <si>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</si>
  <si>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</si>
  <si>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</si>
  <si>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</si>
  <si>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</si>
  <si>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</si>
  <si>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</si>
  <si>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</si>
  <si>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</si>
  <si>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</si>
  <si>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</si>
  <si>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</si>
  <si>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</si>
  <si>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</si>
  <si>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</si>
  <si>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</si>
  <si>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</si>
  <si>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</si>
  <si>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</si>
  <si>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</si>
  <si>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</si>
  <si>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</si>
  <si>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</si>
  <si>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</si>
  <si>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</si>
  <si>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</si>
  <si>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</si>
  <si>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</si>
  <si>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</si>
  <si>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</si>
  <si>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</si>
  <si>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</si>
  <si>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</si>
  <si>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</si>
  <si>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</si>
  <si>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</si>
  <si>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</si>
  <si>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</si>
  <si>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</si>
  <si>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</si>
  <si>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</si>
  <si>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</si>
  <si>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</si>
  <si>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</si>
  <si>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</si>
  <si>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</si>
  <si>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</si>
  <si>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</si>
  <si>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</si>
  <si>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</si>
  <si>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</si>
  <si>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</si>
  <si>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</si>
  <si>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</si>
  <si>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</si>
  <si>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</si>
  <si>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</si>
  <si>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</si>
  <si>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</si>
  <si>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</si>
  <si>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</si>
  <si>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</si>
  <si>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</si>
  <si>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</si>
  <si>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</si>
  <si>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</si>
  <si>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</si>
  <si>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</si>
  <si>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</si>
  <si>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</si>
  <si>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</si>
  <si>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</si>
  <si>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</si>
  <si>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</si>
  <si>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</si>
  <si>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</si>
  <si>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</si>
  <si>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</si>
  <si>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</si>
  <si>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</si>
  <si>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</si>
  <si>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</si>
  <si>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</si>
  <si>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</si>
  <si>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</si>
  <si>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</si>
  <si>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</si>
  <si>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</si>
  <si>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</si>
  <si>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</si>
  <si>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</si>
  <si>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</si>
  <si>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</si>
  <si>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</si>
  <si>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</si>
  <si>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</si>
  <si>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</si>
  <si>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</si>
  <si>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</si>
  <si>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</si>
  <si>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</si>
  <si>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</si>
  <si>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</si>
  <si>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</si>
  <si>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</si>
  <si>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</si>
  <si>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</si>
  <si>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</si>
  <si>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</si>
  <si>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</si>
  <si>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</si>
  <si>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</si>
  <si>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</si>
  <si>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</si>
  <si>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</si>
  <si>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</si>
  <si>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</si>
  <si>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</si>
  <si>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</si>
  <si>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</si>
  <si>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</si>
  <si>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</si>
  <si>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</si>
  <si>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</si>
  <si>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</si>
  <si>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</si>
  <si>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</si>
  <si>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</si>
  <si>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</si>
  <si>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</si>
  <si>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</si>
  <si>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</si>
  <si>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</si>
  <si>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</si>
  <si>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</si>
  <si>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</si>
  <si>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</si>
  <si>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</si>
  <si>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</si>
  <si>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</si>
  <si>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</si>
  <si>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</si>
  <si>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</si>
  <si>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</si>
  <si>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</si>
  <si>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</si>
  <si>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</si>
  <si>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</si>
  <si>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</si>
  <si>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</si>
  <si>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</si>
  <si>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</si>
  <si>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</si>
  <si>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</si>
  <si>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</si>
  <si>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</si>
  <si>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</si>
  <si>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</si>
  <si>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</si>
  <si>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</si>
  <si>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</si>
  <si>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</si>
  <si>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</si>
  <si>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</si>
  <si>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</si>
  <si>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</si>
  <si>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</si>
  <si>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</si>
  <si>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</si>
  <si>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</si>
  <si>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</si>
  <si>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</si>
  <si>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</si>
  <si>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</si>
  <si>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</si>
  <si>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</si>
  <si>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</si>
  <si>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</si>
  <si>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</si>
  <si>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</si>
  <si>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</si>
  <si>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</si>
  <si>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</si>
  <si>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</si>
  <si>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</si>
  <si>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</si>
  <si>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</si>
  <si>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</si>
  <si>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</si>
  <si>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</si>
  <si>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</si>
  <si>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</si>
  <si>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</si>
  <si>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</si>
  <si>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</si>
  <si>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</si>
  <si>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</si>
  <si>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</si>
  <si>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</si>
  <si>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</si>
  <si>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</si>
  <si>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</si>
  <si>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</si>
  <si>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</si>
  <si>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</si>
  <si>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</si>
  <si>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</si>
  <si>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</si>
  <si>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</si>
  <si>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</si>
  <si>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</si>
  <si>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</si>
  <si>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</si>
  <si>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</si>
  <si>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</si>
  <si>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</si>
  <si>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</si>
  <si>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</si>
  <si>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</si>
  <si>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</si>
  <si>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</si>
  <si>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</si>
  <si>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</si>
  <si>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</si>
  <si>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</si>
  <si>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</si>
  <si>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</si>
  <si>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</si>
  <si>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</si>
  <si>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</si>
  <si>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</si>
  <si>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</si>
  <si>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</si>
  <si>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</si>
  <si>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</si>
  <si>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</si>
  <si>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</si>
  <si>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</si>
  <si>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</si>
  <si>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</si>
  <si>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</si>
  <si>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</si>
  <si>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</si>
  <si>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</si>
  <si>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</si>
  <si>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</si>
  <si>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</si>
  <si>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</si>
  <si>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</si>
  <si>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</si>
  <si>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</si>
  <si>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</si>
  <si>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</si>
  <si>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</si>
  <si>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</si>
  <si>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</si>
  <si>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</si>
  <si>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</si>
  <si>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</si>
  <si>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</si>
  <si>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</si>
  <si>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</si>
  <si>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</si>
  <si>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</si>
  <si>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</si>
  <si>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</si>
  <si>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</si>
  <si>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</si>
  <si>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</si>
  <si>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</si>
  <si>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</si>
  <si>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</si>
  <si>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</si>
  <si>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</si>
  <si>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</si>
  <si>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</si>
  <si>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</si>
  <si>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</si>
  <si>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</si>
  <si>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</si>
  <si>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</si>
  <si>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</si>
  <si>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</si>
  <si>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</si>
  <si>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</si>
  <si>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</si>
  <si>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</si>
  <si>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</si>
  <si>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</si>
  <si>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</si>
  <si>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</si>
  <si>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</si>
  <si>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</si>
  <si>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</si>
  <si>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</si>
  <si>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</si>
  <si>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</si>
  <si>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</si>
  <si>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</si>
  <si>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</si>
  <si>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</si>
  <si>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</si>
  <si>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</si>
  <si>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</si>
  <si>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</si>
  <si>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</si>
  <si>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</si>
  <si>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</si>
  <si>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</si>
  <si>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</si>
  <si>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</si>
  <si>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</si>
  <si>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</si>
  <si>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</si>
  <si>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</si>
  <si>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</si>
  <si>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</si>
  <si>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</si>
  <si>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</si>
  <si>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</si>
  <si>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</si>
  <si>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</si>
  <si>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</si>
  <si>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</si>
  <si>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</si>
  <si>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</si>
  <si>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</si>
  <si>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</si>
  <si>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</si>
  <si>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</si>
  <si>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</si>
  <si>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</si>
  <si>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</si>
  <si>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</si>
  <si>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</si>
  <si>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</si>
  <si>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</si>
  <si>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</si>
  <si>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</si>
  <si>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</si>
  <si>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</si>
  <si>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</si>
  <si>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</si>
  <si>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</si>
  <si>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</si>
  <si>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</si>
  <si>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</si>
  <si>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</si>
  <si>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</si>
  <si>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</si>
  <si>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</si>
  <si>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</si>
  <si>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</si>
  <si>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</si>
  <si>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</si>
  <si>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</si>
  <si>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</si>
  <si>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</si>
  <si>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</si>
  <si>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</si>
  <si>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</si>
  <si>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</si>
  <si>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</si>
  <si>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</si>
  <si>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</si>
  <si>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</si>
  <si>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</si>
  <si>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</si>
  <si>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</si>
  <si>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</si>
  <si>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</si>
  <si>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</si>
  <si>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</si>
  <si>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</si>
  <si>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</si>
  <si>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</si>
  <si>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</si>
  <si>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</si>
  <si>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</si>
  <si>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</si>
  <si>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</si>
  <si>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</si>
  <si>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</si>
  <si>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</si>
  <si>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</si>
  <si>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</si>
  <si>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</si>
  <si>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</si>
  <si>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</si>
  <si>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</si>
  <si>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</si>
  <si>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</si>
  <si>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</si>
  <si>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</si>
  <si>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</si>
  <si>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</si>
  <si>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</si>
  <si>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</si>
  <si>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</si>
  <si>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</si>
  <si>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</si>
  <si>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</si>
  <si>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</si>
  <si>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</si>
  <si>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</si>
  <si>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</si>
  <si>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</si>
  <si>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</si>
  <si>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</si>
  <si>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</si>
  <si>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</si>
  <si>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</si>
  <si>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</si>
  <si>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</si>
  <si>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</si>
  <si>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</si>
  <si>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</si>
  <si>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</si>
  <si>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</si>
  <si>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</si>
  <si>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</si>
  <si>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</si>
  <si>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</si>
  <si>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</si>
  <si>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</si>
  <si>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</si>
  <si>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</si>
  <si>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</si>
  <si>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</si>
  <si>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</si>
  <si>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</si>
  <si>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</si>
  <si>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</si>
  <si>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</si>
  <si>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</si>
  <si>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</si>
  <si>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</si>
  <si>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</si>
  <si>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</si>
  <si>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</si>
  <si>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</si>
  <si>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</si>
  <si>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</si>
  <si>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</si>
  <si>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</si>
  <si>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</si>
  <si>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</si>
  <si>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</si>
  <si>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</si>
  <si>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</si>
  <si>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</si>
  <si>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</si>
  <si>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</si>
  <si>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</si>
  <si>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</si>
  <si>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</si>
  <si>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</si>
  <si>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</si>
  <si>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</si>
  <si>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</si>
  <si>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</si>
  <si>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</si>
  <si>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</si>
  <si>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</si>
  <si>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</si>
  <si>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</si>
  <si>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</si>
  <si>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</si>
  <si>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</si>
  <si>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</si>
  <si>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</si>
  <si>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</si>
  <si>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</si>
  <si>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</si>
  <si>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</si>
  <si>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</si>
  <si>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</si>
  <si>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</si>
  <si>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</si>
  <si>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</si>
  <si>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</si>
  <si>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</si>
  <si>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</si>
  <si>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</si>
  <si>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</si>
  <si>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</si>
  <si>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</si>
  <si>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</si>
  <si>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</si>
  <si>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</si>
  <si>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</si>
  <si>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</si>
  <si>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</si>
  <si>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</si>
  <si>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</si>
  <si>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</si>
  <si>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</si>
  <si>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</si>
  <si>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</si>
  <si>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</si>
  <si>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</si>
  <si>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</si>
  <si>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</si>
  <si>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</si>
  <si>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</si>
  <si>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</si>
  <si>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</si>
  <si>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</si>
  <si>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</si>
  <si>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</si>
  <si>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</si>
  <si>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</si>
  <si>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</si>
  <si>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</si>
  <si>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</si>
  <si>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</si>
  <si>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</si>
  <si>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</si>
  <si>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</si>
  <si>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</si>
  <si>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</si>
  <si>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</si>
  <si>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</si>
  <si>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</si>
  <si>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</si>
  <si>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</si>
  <si>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</si>
  <si>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</si>
  <si>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</si>
  <si>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</si>
  <si>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</si>
  <si>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</si>
  <si>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</si>
  <si>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</si>
  <si>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</si>
  <si>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</si>
  <si>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</si>
  <si>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</si>
  <si>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</si>
  <si>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</si>
  <si>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</si>
  <si>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</si>
  <si>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</si>
  <si>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</si>
  <si>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</si>
  <si>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</si>
  <si>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</si>
  <si>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</si>
  <si>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</si>
  <si>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</si>
  <si>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</si>
  <si>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</si>
  <si>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</si>
  <si>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</si>
  <si>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</si>
  <si>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</si>
  <si>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</si>
  <si>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</si>
  <si>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</si>
  <si>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</si>
  <si>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</si>
  <si>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</si>
  <si>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</si>
  <si>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</si>
  <si>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</si>
  <si>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</si>
  <si>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</si>
  <si>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</si>
  <si>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</si>
  <si>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</si>
  <si>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</si>
  <si>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</si>
  <si>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</si>
  <si>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</si>
  <si>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</si>
  <si>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</si>
  <si>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</si>
  <si>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</si>
  <si>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</si>
  <si>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</si>
  <si>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</si>
  <si>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</si>
  <si>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</si>
  <si>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</si>
  <si>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</si>
  <si>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</si>
  <si>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</si>
  <si>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</si>
  <si>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</si>
  <si>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</si>
  <si>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</si>
  <si>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</si>
  <si>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</si>
  <si>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</si>
  <si>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</si>
  <si>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</si>
  <si>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</si>
  <si>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</si>
  <si>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</si>
  <si>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</si>
  <si>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</si>
  <si>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</si>
  <si>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</si>
  <si>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</si>
  <si>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</si>
  <si>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</si>
  <si>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</si>
  <si>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</si>
  <si>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</si>
  <si>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</si>
  <si>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</si>
  <si>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</si>
  <si>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</si>
  <si>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</si>
  <si>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</si>
  <si>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</si>
  <si>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</si>
  <si>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</si>
  <si>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</si>
  <si>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</si>
  <si>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</si>
  <si>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</si>
  <si>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</si>
  <si>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</si>
  <si>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</si>
  <si>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</si>
  <si>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</si>
  <si>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</si>
  <si>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</si>
  <si>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</si>
  <si>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</si>
  <si>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</si>
  <si>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</si>
  <si>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</si>
  <si>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</si>
  <si>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</si>
  <si>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</si>
  <si>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</si>
  <si>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</si>
  <si>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</si>
  <si>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</si>
  <si>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</si>
  <si>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</si>
  <si>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</si>
  <si>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</si>
  <si>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</si>
  <si>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</si>
  <si>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</si>
  <si>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</si>
  <si>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</si>
  <si>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</si>
  <si>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</si>
  <si>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</si>
  <si>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</si>
  <si>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</si>
  <si>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</si>
  <si>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</si>
  <si>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</si>
  <si>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</si>
  <si>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</si>
  <si>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</si>
  <si>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</si>
  <si>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</si>
  <si>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</si>
  <si>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</si>
  <si>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</si>
  <si>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</si>
  <si>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</si>
  <si>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</si>
  <si>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</si>
  <si>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</si>
  <si>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</si>
  <si>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</si>
  <si>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</si>
  <si>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</si>
  <si>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</si>
  <si>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</si>
  <si>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</si>
  <si>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</si>
  <si>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</si>
  <si>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</si>
  <si>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</si>
  <si>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</si>
  <si>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</si>
  <si>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</si>
  <si>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</si>
  <si>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</si>
  <si>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</si>
  <si>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</si>
  <si>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</si>
  <si>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</si>
  <si>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</si>
  <si>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</si>
  <si>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</si>
  <si>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</si>
  <si>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</si>
  <si>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</si>
  <si>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</si>
  <si>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</si>
  <si>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</si>
  <si>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</si>
  <si>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</si>
  <si>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</si>
  <si>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</si>
  <si>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</si>
  <si>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</si>
  <si>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</si>
  <si>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</si>
  <si>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</si>
  <si>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</si>
  <si>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</si>
  <si>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</si>
  <si>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</si>
  <si>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</si>
  <si>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</si>
  <si>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</si>
  <si>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</si>
  <si>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</si>
  <si>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</si>
  <si>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</si>
  <si>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</si>
  <si>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</si>
  <si>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</si>
  <si>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</si>
  <si>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</si>
  <si>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</si>
  <si>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</si>
  <si>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</si>
  <si>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</si>
  <si>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</si>
  <si>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</si>
  <si>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</si>
  <si>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</si>
  <si>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</si>
  <si>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</si>
  <si>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</si>
  <si>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</si>
  <si>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</si>
  <si>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</si>
  <si>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</si>
  <si>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</si>
  <si>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</si>
  <si>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</si>
  <si>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</si>
  <si>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</si>
  <si>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</si>
  <si>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</si>
  <si>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</si>
  <si>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</si>
  <si>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</si>
  <si>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</si>
  <si>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</si>
  <si>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</si>
  <si>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</si>
  <si>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</si>
  <si>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</si>
  <si>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</si>
  <si>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</si>
  <si>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</si>
  <si>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</si>
  <si>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</si>
  <si>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</si>
  <si>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</si>
  <si>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</si>
  <si>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</si>
  <si>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</si>
  <si>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</si>
  <si>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</si>
  <si>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</si>
  <si>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</si>
  <si>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</si>
  <si>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</si>
  <si>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</si>
  <si>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</si>
  <si>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</si>
  <si>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</si>
  <si>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</si>
  <si>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</si>
  <si>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</si>
  <si>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</si>
  <si>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</si>
  <si>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</si>
  <si>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</si>
  <si>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</si>
  <si>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</si>
  <si>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</si>
  <si>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</si>
  <si>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</si>
  <si>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</si>
  <si>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</si>
  <si>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</si>
  <si>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</si>
  <si>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</si>
  <si>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</si>
  <si>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</si>
  <si>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</si>
  <si>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</si>
  <si>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</si>
  <si>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</si>
  <si>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</si>
  <si>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</si>
  <si>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</si>
  <si>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</si>
  <si>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</si>
  <si>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</si>
  <si>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</si>
  <si>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</si>
  <si>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</si>
  <si>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</si>
  <si>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</si>
  <si>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</si>
  <si>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</si>
  <si>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</si>
  <si>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</si>
  <si>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</si>
  <si>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</si>
  <si>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</si>
  <si>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</si>
  <si>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</si>
  <si>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</si>
  <si>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</si>
  <si>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</si>
  <si>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</si>
  <si>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</si>
  <si>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</si>
  <si>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</si>
  <si>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</si>
  <si>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</si>
  <si>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</si>
  <si>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</si>
  <si>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</si>
  <si>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</si>
  <si>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</si>
  <si>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</si>
  <si>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</si>
  <si>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</si>
  <si>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</si>
  <si>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</si>
  <si>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</si>
  <si>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</si>
  <si>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</si>
  <si>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</si>
  <si>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</si>
  <si>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</si>
  <si>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</si>
  <si>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</si>
  <si>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</si>
  <si>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</si>
  <si>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</si>
  <si>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</si>
  <si>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</si>
  <si>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</si>
  <si>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</si>
  <si>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</si>
  <si>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</si>
  <si>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</si>
  <si>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</si>
  <si>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</si>
  <si>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</si>
  <si>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</si>
  <si>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</si>
  <si>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</si>
  <si>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</si>
  <si>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</si>
  <si>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</si>
  <si>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</si>
  <si>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</si>
  <si>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</si>
  <si>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</si>
  <si>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</si>
  <si>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</si>
  <si>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</si>
  <si>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</si>
  <si>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</si>
  <si>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</si>
  <si>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</si>
  <si>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</si>
  <si>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</si>
  <si>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</si>
  <si>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</si>
  <si>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</si>
  <si>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</si>
  <si>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</si>
  <si>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</si>
  <si>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</si>
  <si>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</si>
  <si>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</si>
  <si>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</si>
  <si>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</si>
  <si>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</si>
  <si>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</si>
  <si>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</si>
  <si>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</si>
  <si>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</si>
  <si>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</si>
  <si>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</si>
  <si>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</si>
  <si>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</si>
  <si>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</si>
  <si>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</si>
  <si>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</si>
  <si>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</si>
  <si>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</si>
  <si>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</si>
  <si>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</si>
  <si>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</si>
  <si>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</si>
  <si>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</si>
  <si>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</si>
  <si>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</si>
  <si>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</si>
  <si>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</si>
  <si>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</si>
  <si>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</si>
  <si>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</si>
  <si>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</si>
  <si>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</si>
  <si>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</si>
  <si>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</si>
  <si>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</si>
  <si>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</si>
  <si>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</si>
  <si>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</si>
  <si>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</si>
  <si>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</si>
  <si>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</si>
  <si>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</si>
  <si>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</si>
  <si>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</si>
  <si>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</si>
  <si>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</si>
  <si>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</si>
  <si>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</si>
  <si>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</si>
  <si>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</si>
  <si>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</si>
  <si>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</si>
  <si>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</si>
  <si>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</si>
  <si>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</si>
  <si>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</si>
  <si>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</si>
  <si>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</si>
  <si>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</si>
  <si>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</si>
  <si>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</si>
  <si>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</si>
  <si>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</si>
  <si>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</si>
  <si>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</si>
  <si>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</si>
  <si>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</si>
  <si>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</si>
  <si>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</si>
  <si>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</si>
  <si>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</si>
  <si>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</si>
  <si>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</si>
  <si>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</si>
  <si>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</si>
  <si>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</si>
  <si>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</si>
  <si>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</si>
  <si>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</si>
  <si>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</si>
  <si>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</si>
  <si>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</si>
  <si>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</si>
  <si>
    <t>2021-11-10000214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</si>
</sst>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49" zoomScale="75" zoomScaleNormal="75" zoomScaleSheetLayoutView="40" zoomScalePageLayoutView="40" workbookViewId="0">
      <selection activeCell="K20" sqref="K2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54" t="s">
        <v>2753</v>
      </c>
      <c r="D15" s="35"/>
      <c r="E15" s="35"/>
      <c r="F15" s="5"/>
      <c r="G15" s="32" t="s">
        <v>1168</v>
      </c>
      <c r="H15" s="103" t="s">
        <v>187</v>
      </c>
      <c r="I15" s="32" t="s">
        <v>2624</v>
      </c>
      <c r="J15" s="108" t="s">
        <v>2626</v>
      </c>
      <c r="L15" s="222" t="s">
        <v>8</v>
      </c>
      <c r="M15" s="222"/>
      <c r="N15" s="126"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9">
        <v>830073291</v>
      </c>
      <c r="C20" s="5"/>
      <c r="D20" s="73"/>
      <c r="E20" s="5"/>
      <c r="F20" s="5"/>
      <c r="G20" s="5"/>
      <c r="H20" s="241"/>
      <c r="I20" s="147" t="s">
        <v>1156</v>
      </c>
      <c r="J20" s="148" t="s">
        <v>1153</v>
      </c>
      <c r="K20" s="149">
        <v>5921529796</v>
      </c>
      <c r="L20" s="150"/>
      <c r="M20" s="150">
        <v>44561</v>
      </c>
      <c r="N20" s="133">
        <f>+(M20-L20)/30</f>
        <v>1485.3666666666666</v>
      </c>
      <c r="O20" s="136"/>
      <c r="U20" s="132"/>
      <c r="V20" s="105">
        <f ca="1">NOW()</f>
        <v>44193.485524537035</v>
      </c>
      <c r="W20" s="105">
        <f ca="1">NOW()</f>
        <v>44193.485524537035</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SOCIAL CRECER</v>
      </c>
      <c r="C38" s="236"/>
      <c r="D38" s="236"/>
      <c r="E38" s="236"/>
      <c r="F38" s="236"/>
      <c r="G38" s="5"/>
      <c r="H38" s="130"/>
      <c r="I38" s="245" t="s">
        <v>7</v>
      </c>
      <c r="J38" s="245"/>
      <c r="K38" s="245"/>
      <c r="L38" s="245"/>
      <c r="M38" s="245"/>
      <c r="N38" s="245"/>
      <c r="O38" s="131"/>
    </row>
    <row r="39" spans="1:16" ht="43" customHeight="1" thickBot="1">
      <c r="A39" s="10"/>
      <c r="B39" s="11"/>
      <c r="C39" s="11"/>
      <c r="D39" s="11"/>
      <c r="E39" s="11"/>
      <c r="F39" s="11"/>
      <c r="G39" s="11"/>
      <c r="H39" s="10"/>
      <c r="I39" s="231" t="s">
        <v>2724</v>
      </c>
      <c r="J39" s="231"/>
      <c r="K39" s="231"/>
      <c r="L39" s="231"/>
      <c r="M39" s="231"/>
      <c r="N39" s="231"/>
      <c r="O39" s="12"/>
    </row>
    <row r="40" spans="1:16" ht="16" thickBot="1"/>
    <row r="41" spans="1:16" s="19" customFormat="1" ht="31.5" customHeight="1" thickBot="1">
      <c r="A41" s="202" t="s">
        <v>3</v>
      </c>
      <c r="B41" s="203"/>
      <c r="C41" s="203"/>
      <c r="D41" s="203"/>
      <c r="E41" s="203"/>
      <c r="F41" s="203"/>
      <c r="G41" s="203"/>
      <c r="H41" s="203"/>
      <c r="I41" s="203"/>
      <c r="J41" s="203"/>
      <c r="K41" s="203"/>
      <c r="L41" s="203"/>
      <c r="M41" s="203"/>
      <c r="N41" s="203"/>
      <c r="O41" s="204"/>
      <c r="P41" s="76"/>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6"/>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111" t="s">
        <v>2665</v>
      </c>
      <c r="C48" s="112" t="s">
        <v>31</v>
      </c>
      <c r="D48" s="110" t="s">
        <v>2747</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c r="A49" s="141">
        <v>2</v>
      </c>
      <c r="B49" s="111" t="s">
        <v>2665</v>
      </c>
      <c r="C49" s="122" t="s">
        <v>31</v>
      </c>
      <c r="D49" s="110" t="s">
        <v>2677</v>
      </c>
      <c r="E49" s="143">
        <v>43488</v>
      </c>
      <c r="F49" s="143">
        <v>43822</v>
      </c>
      <c r="G49" s="158">
        <f t="shared" ref="G49:G50" si="2">IF(AND(E49&lt;&gt;"",F49&lt;&gt;""),((F49-E49)/30),"")</f>
        <v>11.133333333333333</v>
      </c>
      <c r="H49" s="114" t="s">
        <v>2738</v>
      </c>
      <c r="I49" s="113" t="s">
        <v>741</v>
      </c>
      <c r="J49" s="113" t="s">
        <v>742</v>
      </c>
      <c r="K49" s="116">
        <v>5323925899</v>
      </c>
      <c r="L49" s="122" t="s">
        <v>1148</v>
      </c>
      <c r="M49" s="117">
        <v>0</v>
      </c>
      <c r="N49" s="122" t="s">
        <v>27</v>
      </c>
      <c r="O49" s="122" t="s">
        <v>1148</v>
      </c>
      <c r="P49" s="78"/>
    </row>
    <row r="50" spans="1:16" s="6" customFormat="1" ht="24.75" customHeight="1">
      <c r="A50" s="141">
        <v>3</v>
      </c>
      <c r="B50" s="111" t="s">
        <v>2665</v>
      </c>
      <c r="C50" s="122" t="s">
        <v>31</v>
      </c>
      <c r="D50" s="110" t="s">
        <v>2678</v>
      </c>
      <c r="E50" s="143">
        <v>43488</v>
      </c>
      <c r="F50" s="143">
        <v>43738</v>
      </c>
      <c r="G50" s="158">
        <f t="shared" si="2"/>
        <v>8.3333333333333339</v>
      </c>
      <c r="H50" s="120" t="s">
        <v>2739</v>
      </c>
      <c r="I50" s="113" t="s">
        <v>741</v>
      </c>
      <c r="J50" s="113" t="s">
        <v>742</v>
      </c>
      <c r="K50" s="116">
        <v>311106421</v>
      </c>
      <c r="L50" s="122" t="s">
        <v>1148</v>
      </c>
      <c r="M50" s="117">
        <v>0</v>
      </c>
      <c r="N50" s="122" t="s">
        <v>27</v>
      </c>
      <c r="O50" s="122" t="s">
        <v>1148</v>
      </c>
      <c r="P50" s="78"/>
    </row>
    <row r="51" spans="1:16" s="6" customFormat="1" ht="24.75" customHeight="1" outlineLevel="1">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c r="A52" s="142">
        <v>5</v>
      </c>
      <c r="B52" s="111" t="s">
        <v>2665</v>
      </c>
      <c r="C52" s="122" t="s">
        <v>31</v>
      </c>
      <c r="D52" s="110" t="s">
        <v>2680</v>
      </c>
      <c r="E52" s="143">
        <v>43405</v>
      </c>
      <c r="F52" s="143">
        <v>43441</v>
      </c>
      <c r="G52" s="158">
        <f t="shared" si="3"/>
        <v>1.2</v>
      </c>
      <c r="H52" s="120" t="s">
        <v>2744</v>
      </c>
      <c r="I52" s="113" t="s">
        <v>1156</v>
      </c>
      <c r="J52" s="113" t="s">
        <v>1153</v>
      </c>
      <c r="K52" s="116">
        <v>104402311</v>
      </c>
      <c r="L52" s="122" t="s">
        <v>1148</v>
      </c>
      <c r="M52" s="117">
        <v>0</v>
      </c>
      <c r="N52" s="122" t="s">
        <v>27</v>
      </c>
      <c r="O52" s="122" t="s">
        <v>1148</v>
      </c>
      <c r="P52" s="79"/>
    </row>
    <row r="53" spans="1:16" s="7" customFormat="1" ht="24.75" customHeight="1" outlineLevel="1">
      <c r="A53" s="142">
        <v>6</v>
      </c>
      <c r="B53" s="111" t="s">
        <v>2665</v>
      </c>
      <c r="C53" s="122" t="s">
        <v>31</v>
      </c>
      <c r="D53" s="110" t="s">
        <v>2681</v>
      </c>
      <c r="E53" s="143">
        <v>43405</v>
      </c>
      <c r="F53" s="143">
        <v>43434</v>
      </c>
      <c r="G53" s="158">
        <f t="shared" si="3"/>
        <v>0.96666666666666667</v>
      </c>
      <c r="H53" s="120" t="s">
        <v>2740</v>
      </c>
      <c r="I53" s="113" t="s">
        <v>1156</v>
      </c>
      <c r="J53" s="113" t="s">
        <v>1153</v>
      </c>
      <c r="K53" s="116">
        <v>1003619820</v>
      </c>
      <c r="L53" s="122" t="s">
        <v>1148</v>
      </c>
      <c r="M53" s="117">
        <v>0</v>
      </c>
      <c r="N53" s="122" t="s">
        <v>27</v>
      </c>
      <c r="O53" s="122" t="s">
        <v>1148</v>
      </c>
      <c r="P53" s="79"/>
    </row>
    <row r="54" spans="1:16" s="7" customFormat="1" ht="24.75" customHeight="1" outlineLevel="1">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c r="A56" s="142">
        <v>9</v>
      </c>
      <c r="B56" s="111" t="s">
        <v>2665</v>
      </c>
      <c r="C56" s="122" t="s">
        <v>31</v>
      </c>
      <c r="D56" s="110" t="s">
        <v>2684</v>
      </c>
      <c r="E56" s="143">
        <v>43313</v>
      </c>
      <c r="F56" s="143">
        <v>43404</v>
      </c>
      <c r="G56" s="158">
        <f t="shared" si="3"/>
        <v>3.0333333333333332</v>
      </c>
      <c r="H56" s="120" t="s">
        <v>2748</v>
      </c>
      <c r="I56" s="113" t="s">
        <v>1156</v>
      </c>
      <c r="J56" s="113" t="s">
        <v>1153</v>
      </c>
      <c r="K56" s="118">
        <v>2376827460</v>
      </c>
      <c r="L56" s="122" t="s">
        <v>1148</v>
      </c>
      <c r="M56" s="117">
        <v>0</v>
      </c>
      <c r="N56" s="122" t="s">
        <v>27</v>
      </c>
      <c r="O56" s="122" t="s">
        <v>1148</v>
      </c>
      <c r="P56" s="79"/>
    </row>
    <row r="57" spans="1:16" s="7" customFormat="1" ht="24.75" customHeight="1" outlineLevel="1">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c r="A61" s="142">
        <v>14</v>
      </c>
      <c r="B61" s="120" t="s">
        <v>2665</v>
      </c>
      <c r="C61" s="122" t="s">
        <v>31</v>
      </c>
      <c r="D61" s="119" t="s">
        <v>2689</v>
      </c>
      <c r="E61" s="143">
        <v>43085</v>
      </c>
      <c r="F61" s="143">
        <v>43404</v>
      </c>
      <c r="G61" s="158">
        <f t="shared" si="3"/>
        <v>10.633333333333333</v>
      </c>
      <c r="H61" s="120" t="s">
        <v>2750</v>
      </c>
      <c r="I61" s="119" t="s">
        <v>1156</v>
      </c>
      <c r="J61" s="119" t="s">
        <v>1153</v>
      </c>
      <c r="K61" s="121">
        <v>3236502187</v>
      </c>
      <c r="L61" s="122" t="s">
        <v>1148</v>
      </c>
      <c r="M61" s="117">
        <v>0</v>
      </c>
      <c r="N61" s="122" t="s">
        <v>27</v>
      </c>
      <c r="O61" s="122" t="s">
        <v>26</v>
      </c>
      <c r="P61" s="79"/>
    </row>
    <row r="62" spans="1:16" s="7" customFormat="1" ht="24.75" customHeight="1" outlineLevel="1">
      <c r="A62" s="142">
        <v>15</v>
      </c>
      <c r="B62" s="120" t="s">
        <v>2665</v>
      </c>
      <c r="C62" s="122" t="s">
        <v>31</v>
      </c>
      <c r="D62" s="119" t="s">
        <v>2736</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c r="A66" s="142">
        <v>19</v>
      </c>
      <c r="B66" s="120" t="s">
        <v>2665</v>
      </c>
      <c r="C66" s="122" t="s">
        <v>31</v>
      </c>
      <c r="D66" s="119" t="s">
        <v>2693</v>
      </c>
      <c r="E66" s="143">
        <v>42720</v>
      </c>
      <c r="F66" s="143">
        <v>43084</v>
      </c>
      <c r="G66" s="158">
        <f t="shared" si="3"/>
        <v>12.133333333333333</v>
      </c>
      <c r="H66" s="120" t="s">
        <v>2745</v>
      </c>
      <c r="I66" s="119" t="s">
        <v>1156</v>
      </c>
      <c r="J66" s="119" t="s">
        <v>1153</v>
      </c>
      <c r="K66" s="121">
        <v>1085989336</v>
      </c>
      <c r="L66" s="122" t="s">
        <v>1148</v>
      </c>
      <c r="M66" s="117">
        <v>0</v>
      </c>
      <c r="N66" s="122" t="s">
        <v>27</v>
      </c>
      <c r="O66" s="122" t="s">
        <v>26</v>
      </c>
      <c r="P66" s="79"/>
    </row>
    <row r="67" spans="1:16" s="7" customFormat="1" ht="24.75" customHeight="1" outlineLevel="1">
      <c r="A67" s="142">
        <v>20</v>
      </c>
      <c r="B67" s="120" t="s">
        <v>2665</v>
      </c>
      <c r="C67" s="122" t="s">
        <v>31</v>
      </c>
      <c r="D67" s="119" t="s">
        <v>2694</v>
      </c>
      <c r="E67" s="143">
        <v>42720</v>
      </c>
      <c r="F67" s="143">
        <v>43084</v>
      </c>
      <c r="G67" s="158">
        <f t="shared" si="3"/>
        <v>12.133333333333333</v>
      </c>
      <c r="H67" s="120" t="s">
        <v>2752</v>
      </c>
      <c r="I67" s="119" t="s">
        <v>1156</v>
      </c>
      <c r="J67" s="119" t="s">
        <v>1153</v>
      </c>
      <c r="K67" s="121">
        <v>5755283606</v>
      </c>
      <c r="L67" s="122" t="s">
        <v>1148</v>
      </c>
      <c r="M67" s="117">
        <v>0</v>
      </c>
      <c r="N67" s="122" t="s">
        <v>27</v>
      </c>
      <c r="O67" s="122" t="s">
        <v>26</v>
      </c>
      <c r="P67" s="79"/>
    </row>
    <row r="68" spans="1:16" s="7" customFormat="1" ht="24.75" customHeight="1" outlineLevel="1">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c r="A69" s="142">
        <v>22</v>
      </c>
      <c r="B69" s="120" t="s">
        <v>2665</v>
      </c>
      <c r="C69" s="122" t="s">
        <v>31</v>
      </c>
      <c r="D69" s="119" t="s">
        <v>2696</v>
      </c>
      <c r="E69" s="143">
        <v>42675</v>
      </c>
      <c r="F69" s="143">
        <v>42719</v>
      </c>
      <c r="G69" s="158">
        <f t="shared" si="3"/>
        <v>1.4666666666666666</v>
      </c>
      <c r="H69" s="120" t="s">
        <v>2751</v>
      </c>
      <c r="I69" s="119" t="s">
        <v>1156</v>
      </c>
      <c r="J69" s="119" t="s">
        <v>1153</v>
      </c>
      <c r="K69" s="121">
        <v>950241600</v>
      </c>
      <c r="L69" s="122" t="s">
        <v>1148</v>
      </c>
      <c r="M69" s="117">
        <v>0</v>
      </c>
      <c r="N69" s="122" t="s">
        <v>27</v>
      </c>
      <c r="O69" s="122" t="s">
        <v>1148</v>
      </c>
      <c r="P69" s="79"/>
    </row>
    <row r="70" spans="1:16" s="7" customFormat="1" ht="24.75" customHeight="1" outlineLevel="1">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c r="A76" s="142">
        <v>29</v>
      </c>
      <c r="B76" s="120" t="s">
        <v>2665</v>
      </c>
      <c r="C76" s="122" t="s">
        <v>31</v>
      </c>
      <c r="D76" s="119" t="s">
        <v>2703</v>
      </c>
      <c r="E76" s="143">
        <v>41523</v>
      </c>
      <c r="F76" s="143">
        <v>41988</v>
      </c>
      <c r="G76" s="158">
        <f t="shared" si="3"/>
        <v>15.5</v>
      </c>
      <c r="H76" s="120" t="s">
        <v>2743</v>
      </c>
      <c r="I76" s="119" t="s">
        <v>1156</v>
      </c>
      <c r="J76" s="119" t="s">
        <v>1153</v>
      </c>
      <c r="K76" s="121">
        <v>896928846</v>
      </c>
      <c r="L76" s="122" t="s">
        <v>1148</v>
      </c>
      <c r="M76" s="117">
        <v>0</v>
      </c>
      <c r="N76" s="122" t="s">
        <v>27</v>
      </c>
      <c r="O76" s="122" t="s">
        <v>1148</v>
      </c>
      <c r="P76" s="79"/>
    </row>
    <row r="77" spans="1:16" s="7" customFormat="1" ht="24.75" customHeight="1" outlineLevel="1">
      <c r="A77" s="142">
        <v>30</v>
      </c>
      <c r="B77" s="120" t="s">
        <v>2665</v>
      </c>
      <c r="C77" s="122" t="s">
        <v>31</v>
      </c>
      <c r="D77" s="119" t="s">
        <v>2704</v>
      </c>
      <c r="E77" s="143">
        <v>41523</v>
      </c>
      <c r="F77" s="143">
        <v>41988</v>
      </c>
      <c r="G77" s="158">
        <f t="shared" si="3"/>
        <v>15.5</v>
      </c>
      <c r="H77" s="120" t="s">
        <v>2749</v>
      </c>
      <c r="I77" s="119" t="s">
        <v>1156</v>
      </c>
      <c r="J77" s="119" t="s">
        <v>1153</v>
      </c>
      <c r="K77" s="121">
        <v>387288210</v>
      </c>
      <c r="L77" s="122" t="s">
        <v>1148</v>
      </c>
      <c r="M77" s="117">
        <v>0</v>
      </c>
      <c r="N77" s="122" t="s">
        <v>27</v>
      </c>
      <c r="O77" s="122" t="s">
        <v>1148</v>
      </c>
      <c r="P77" s="79"/>
    </row>
    <row r="78" spans="1:16" s="7" customFormat="1" ht="24.75" customHeight="1" outlineLevel="1">
      <c r="A78" s="142">
        <v>31</v>
      </c>
      <c r="B78" s="120" t="s">
        <v>2665</v>
      </c>
      <c r="C78" s="122" t="s">
        <v>31</v>
      </c>
      <c r="D78" s="119" t="s">
        <v>2705</v>
      </c>
      <c r="E78" s="143">
        <v>41297</v>
      </c>
      <c r="F78" s="143">
        <v>41523</v>
      </c>
      <c r="G78" s="158">
        <f t="shared" si="3"/>
        <v>7.5333333333333332</v>
      </c>
      <c r="H78" s="120" t="s">
        <v>2742</v>
      </c>
      <c r="I78" s="119" t="s">
        <v>1156</v>
      </c>
      <c r="J78" s="119" t="s">
        <v>1153</v>
      </c>
      <c r="K78" s="121">
        <v>171514724</v>
      </c>
      <c r="L78" s="122" t="s">
        <v>1148</v>
      </c>
      <c r="M78" s="117">
        <v>0</v>
      </c>
      <c r="N78" s="122" t="s">
        <v>27</v>
      </c>
      <c r="O78" s="122" t="s">
        <v>1148</v>
      </c>
      <c r="P78" s="79"/>
    </row>
    <row r="79" spans="1:16" s="7" customFormat="1" ht="24.75" customHeight="1" outlineLevel="1">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c r="A81" s="142">
        <v>34</v>
      </c>
      <c r="B81" s="120" t="s">
        <v>2725</v>
      </c>
      <c r="C81" s="122" t="s">
        <v>31</v>
      </c>
      <c r="D81" s="119" t="s">
        <v>2726</v>
      </c>
      <c r="E81" s="143">
        <v>40574</v>
      </c>
      <c r="F81" s="143">
        <v>40693</v>
      </c>
      <c r="G81" s="158">
        <f t="shared" si="3"/>
        <v>3.9666666666666668</v>
      </c>
      <c r="H81" s="120" t="s">
        <v>2728</v>
      </c>
      <c r="I81" s="119" t="s">
        <v>1156</v>
      </c>
      <c r="J81" s="119" t="s">
        <v>1153</v>
      </c>
      <c r="K81" s="121">
        <v>155921981</v>
      </c>
      <c r="L81" s="122" t="s">
        <v>1148</v>
      </c>
      <c r="M81" s="117">
        <v>0</v>
      </c>
      <c r="N81" s="122" t="s">
        <v>27</v>
      </c>
      <c r="O81" s="122" t="s">
        <v>1148</v>
      </c>
      <c r="P81" s="79"/>
    </row>
    <row r="82" spans="1:16" s="7" customFormat="1" ht="24.75" customHeight="1" outlineLevel="1">
      <c r="A82" s="142">
        <v>35</v>
      </c>
      <c r="B82" s="120" t="s">
        <v>2725</v>
      </c>
      <c r="C82" s="122" t="s">
        <v>31</v>
      </c>
      <c r="D82" s="119" t="s">
        <v>2727</v>
      </c>
      <c r="E82" s="143">
        <v>40787</v>
      </c>
      <c r="F82" s="143">
        <v>40859</v>
      </c>
      <c r="G82" s="158">
        <f t="shared" si="3"/>
        <v>2.4</v>
      </c>
      <c r="H82" s="120" t="s">
        <v>2728</v>
      </c>
      <c r="I82" s="119" t="s">
        <v>1156</v>
      </c>
      <c r="J82" s="119" t="s">
        <v>1153</v>
      </c>
      <c r="K82" s="121">
        <v>73303333</v>
      </c>
      <c r="L82" s="122" t="s">
        <v>1148</v>
      </c>
      <c r="M82" s="117">
        <v>0</v>
      </c>
      <c r="N82" s="122" t="s">
        <v>27</v>
      </c>
      <c r="O82" s="122" t="s">
        <v>1148</v>
      </c>
      <c r="P82" s="79"/>
    </row>
    <row r="83" spans="1:16" s="7" customFormat="1" ht="24.75" customHeight="1" outlineLevel="1">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c r="A84" s="142">
        <v>37</v>
      </c>
      <c r="B84" s="120" t="s">
        <v>2665</v>
      </c>
      <c r="C84" s="122" t="s">
        <v>31</v>
      </c>
      <c r="D84" s="119" t="s">
        <v>2709</v>
      </c>
      <c r="E84" s="143">
        <v>39818</v>
      </c>
      <c r="F84" s="143">
        <v>40178</v>
      </c>
      <c r="G84" s="158">
        <f t="shared" si="3"/>
        <v>12</v>
      </c>
      <c r="H84" s="120" t="s">
        <v>2746</v>
      </c>
      <c r="I84" s="119" t="s">
        <v>1156</v>
      </c>
      <c r="J84" s="119" t="s">
        <v>1153</v>
      </c>
      <c r="K84" s="121">
        <v>134133808</v>
      </c>
      <c r="L84" s="122" t="s">
        <v>1148</v>
      </c>
      <c r="M84" s="117">
        <v>0</v>
      </c>
      <c r="N84" s="122" t="s">
        <v>27</v>
      </c>
      <c r="O84" s="122" t="s">
        <v>1148</v>
      </c>
      <c r="P84" s="79"/>
    </row>
    <row r="85" spans="1:16" s="7" customFormat="1" ht="24.75" customHeight="1" outlineLevel="1">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c r="A107" s="142">
        <v>60</v>
      </c>
      <c r="B107" s="120"/>
      <c r="C107" s="122"/>
      <c r="D107" s="119"/>
      <c r="E107" s="143"/>
      <c r="F107" s="143"/>
      <c r="G107" s="158" t="str">
        <f t="shared" si="3"/>
        <v/>
      </c>
      <c r="H107" s="120"/>
      <c r="I107" s="63"/>
      <c r="J107" s="63"/>
      <c r="K107" s="121"/>
      <c r="L107" s="65"/>
      <c r="M107" s="67"/>
      <c r="N107" s="65"/>
      <c r="O107" s="65"/>
      <c r="P107" s="79"/>
    </row>
    <row r="108" spans="1:16" ht="29.5"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6"/>
    </row>
    <row r="110" spans="1:16" ht="15" customHeight="1">
      <c r="A110" s="183" t="s">
        <v>2656</v>
      </c>
      <c r="B110" s="184"/>
      <c r="C110" s="184"/>
      <c r="D110" s="184"/>
      <c r="E110" s="184"/>
      <c r="F110" s="184"/>
      <c r="G110" s="184"/>
      <c r="H110" s="184"/>
      <c r="I110" s="184"/>
      <c r="J110" s="184"/>
      <c r="K110" s="184"/>
      <c r="L110" s="184"/>
      <c r="M110" s="184"/>
      <c r="N110" s="184"/>
      <c r="O110" s="185"/>
    </row>
    <row r="111" spans="1:16" ht="16"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2665</v>
      </c>
      <c r="C114" s="161" t="s">
        <v>31</v>
      </c>
      <c r="D114" s="119" t="s">
        <v>2729</v>
      </c>
      <c r="E114" s="143">
        <v>43889</v>
      </c>
      <c r="F114" s="143">
        <v>44196</v>
      </c>
      <c r="G114" s="158">
        <f>IF(AND(E114&lt;&gt;"",F114&lt;&gt;""),((F114-E114)/30),"")</f>
        <v>10.233333333333333</v>
      </c>
      <c r="H114" s="120" t="s">
        <v>2731</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c r="A115" s="141">
        <v>2</v>
      </c>
      <c r="B115" s="159" t="s">
        <v>2665</v>
      </c>
      <c r="C115" s="161" t="s">
        <v>31</v>
      </c>
      <c r="D115" s="119" t="s">
        <v>2730</v>
      </c>
      <c r="E115" s="143">
        <v>43879</v>
      </c>
      <c r="F115" s="143">
        <v>44196</v>
      </c>
      <c r="G115" s="158">
        <f t="shared" ref="G115:G116" si="4">IF(AND(E115&lt;&gt;"",F115&lt;&gt;""),((F115-E115)/30),"")</f>
        <v>10.566666666666666</v>
      </c>
      <c r="H115" s="120" t="s">
        <v>2741</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13" t="s">
        <v>2643</v>
      </c>
      <c r="J167" s="214"/>
      <c r="K167" s="214"/>
      <c r="L167" s="214"/>
      <c r="M167" s="214"/>
      <c r="N167" s="214"/>
      <c r="O167" s="215"/>
      <c r="U167" s="51"/>
    </row>
    <row r="168" spans="1:28">
      <c r="A168" s="9"/>
      <c r="B168" s="232" t="s">
        <v>2658</v>
      </c>
      <c r="C168" s="232"/>
      <c r="D168" s="232"/>
      <c r="E168" s="8"/>
      <c r="F168" s="5"/>
      <c r="H168" s="81" t="s">
        <v>2657</v>
      </c>
      <c r="I168" s="213"/>
      <c r="J168" s="214"/>
      <c r="K168" s="214"/>
      <c r="L168" s="214"/>
      <c r="M168" s="214"/>
      <c r="N168" s="214"/>
      <c r="O168" s="215"/>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6"/>
    </row>
    <row r="173" spans="1:28" ht="15" customHeight="1">
      <c r="A173" s="196" t="s">
        <v>2674</v>
      </c>
      <c r="B173" s="197"/>
      <c r="C173" s="197"/>
      <c r="D173" s="197"/>
      <c r="E173" s="197"/>
      <c r="F173" s="197"/>
      <c r="G173" s="197"/>
      <c r="H173" s="197"/>
      <c r="I173" s="197"/>
      <c r="J173" s="197"/>
      <c r="K173" s="197"/>
      <c r="L173" s="197"/>
      <c r="M173" s="197"/>
      <c r="N173" s="197"/>
      <c r="O173" s="198"/>
    </row>
    <row r="174" spans="1:28" ht="25"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c r="A179" s="9"/>
      <c r="B179" s="189" t="s">
        <v>2669</v>
      </c>
      <c r="C179" s="189"/>
      <c r="D179" s="189"/>
      <c r="E179" s="169">
        <v>0.02</v>
      </c>
      <c r="F179" s="168">
        <v>3.0099999999999998E-2</v>
      </c>
      <c r="G179" s="163">
        <f>IF(F179&gt;0,SUM(E179+F179),"")</f>
        <v>5.0099999999999999E-2</v>
      </c>
      <c r="H179" s="5"/>
      <c r="I179" s="189" t="s">
        <v>2671</v>
      </c>
      <c r="J179" s="189"/>
      <c r="K179" s="189"/>
      <c r="L179" s="189"/>
      <c r="M179" s="170">
        <v>2.01E-2</v>
      </c>
      <c r="O179" s="8"/>
      <c r="Q179" s="19"/>
      <c r="R179" s="157">
        <f>IF(M179&gt;0,SUM(L179+M179),"")</f>
        <v>2.01E-2</v>
      </c>
      <c r="T179" s="19"/>
      <c r="U179" s="235" t="s">
        <v>1166</v>
      </c>
      <c r="V179" s="235"/>
      <c r="W179" s="235"/>
      <c r="X179" s="24">
        <v>0.02</v>
      </c>
      <c r="Y179" s="162"/>
      <c r="Z179" s="163" t="str">
        <f>IF(Y179&gt;0,SUM(E181+Y179),"")</f>
        <v/>
      </c>
      <c r="AA179" s="19"/>
      <c r="AB179" s="19"/>
    </row>
    <row r="180" spans="1:28" ht="2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4">
        <f>+SUM(G179:G182)</f>
        <v>5.0099999999999999E-2</v>
      </c>
      <c r="D185" s="91" t="s">
        <v>2628</v>
      </c>
      <c r="E185" s="94">
        <f>+(C185*SUM(K20:K35))</f>
        <v>296668642.77959996</v>
      </c>
      <c r="F185" s="92"/>
      <c r="G185" s="93"/>
      <c r="H185" s="88"/>
      <c r="I185" s="90" t="s">
        <v>2627</v>
      </c>
      <c r="J185" s="164">
        <f>+SUM(M179:M183)</f>
        <v>2.01E-2</v>
      </c>
      <c r="K185" s="234" t="s">
        <v>2628</v>
      </c>
      <c r="L185" s="234"/>
      <c r="M185" s="94">
        <f>+J185*(SUM(K20:K35))</f>
        <v>119022748.8996</v>
      </c>
      <c r="N185" s="95"/>
      <c r="O185" s="96"/>
    </row>
    <row r="186" spans="1:28" ht="16" thickBot="1">
      <c r="A186" s="10"/>
      <c r="B186" s="97"/>
      <c r="C186" s="97"/>
      <c r="D186" s="97"/>
      <c r="E186" s="97"/>
      <c r="F186" s="97"/>
      <c r="G186" s="97"/>
      <c r="H186" s="97"/>
      <c r="I186" s="166" t="s">
        <v>2673</v>
      </c>
      <c r="J186" s="97"/>
      <c r="K186" s="97"/>
      <c r="L186" s="97"/>
      <c r="M186" s="97"/>
      <c r="N186" s="98"/>
      <c r="O186" s="99"/>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6"/>
    </row>
    <row r="189" spans="1:28" ht="15" customHeight="1">
      <c r="A189" s="196" t="s">
        <v>19</v>
      </c>
      <c r="B189" s="197"/>
      <c r="C189" s="197"/>
      <c r="D189" s="197"/>
      <c r="E189" s="197"/>
      <c r="F189" s="197"/>
      <c r="G189" s="197"/>
      <c r="H189" s="197"/>
      <c r="I189" s="197"/>
      <c r="J189" s="197"/>
      <c r="K189" s="197"/>
      <c r="L189" s="197"/>
      <c r="M189" s="197"/>
      <c r="N189" s="197"/>
      <c r="O189" s="198"/>
    </row>
    <row r="190" spans="1:28" ht="16" thickBot="1">
      <c r="A190" s="199"/>
      <c r="B190" s="200"/>
      <c r="C190" s="200"/>
      <c r="D190" s="200"/>
      <c r="E190" s="200"/>
      <c r="F190" s="200"/>
      <c r="G190" s="200"/>
      <c r="H190" s="200"/>
      <c r="I190" s="200"/>
      <c r="J190" s="200"/>
      <c r="K190" s="200"/>
      <c r="L190" s="200"/>
      <c r="M190" s="200"/>
      <c r="N190" s="200"/>
      <c r="O190" s="201"/>
    </row>
    <row r="191" spans="1:28" ht="22"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38470</v>
      </c>
      <c r="D193" s="5"/>
      <c r="E193" s="124">
        <v>80</v>
      </c>
      <c r="F193" s="5"/>
      <c r="G193" s="5"/>
      <c r="H193" s="145" t="s">
        <v>2732</v>
      </c>
      <c r="J193" s="5"/>
      <c r="K193" s="125">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6"/>
    </row>
    <row r="198" spans="1:18" ht="22"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2733</v>
      </c>
      <c r="J211" s="27" t="s">
        <v>2622</v>
      </c>
      <c r="K211" s="146" t="s">
        <v>2737</v>
      </c>
      <c r="L211" s="21"/>
      <c r="M211" s="21"/>
      <c r="N211" s="21"/>
      <c r="O211" s="8"/>
    </row>
    <row r="212" spans="1:15">
      <c r="A212" s="9"/>
      <c r="B212" s="27" t="s">
        <v>2619</v>
      </c>
      <c r="C212" s="145" t="s">
        <v>2732</v>
      </c>
      <c r="D212" s="21"/>
      <c r="G212" s="27" t="s">
        <v>2621</v>
      </c>
      <c r="H212" s="146" t="s">
        <v>2734</v>
      </c>
      <c r="J212" s="27" t="s">
        <v>2623</v>
      </c>
      <c r="K212" s="145" t="s">
        <v>2735</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2020-12-28T16:39:28Z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