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ownloads\MANIFESTACIONES 2021\TENJ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<sst xmlns="http://schemas.openxmlformats.org/spreadsheetml/2006/main" count="3305" uniqueCount="2738">
  <si>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</si>
  <si>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</si>
  <si>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</si>
  <si>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</si>
  <si>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</si>
  <si>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</si>
  <si>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</si>
  <si>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</si>
  <si>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</si>
  <si>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</si>
  <si>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</si>
  <si>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</si>
  <si>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</si>
  <si>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</si>
  <si>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</si>
  <si>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</si>
  <si>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</si>
  <si>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</si>
  <si>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</si>
  <si>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</si>
  <si>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</si>
  <si>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</si>
  <si>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</si>
  <si>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</si>
  <si>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</si>
  <si>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</si>
  <si>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</si>
  <si>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</si>
  <si>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</si>
  <si>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</si>
  <si>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</si>
  <si>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</si>
  <si>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</si>
  <si>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</si>
  <si>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</si>
  <si>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</si>
  <si>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</si>
  <si>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</si>
  <si>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</si>
  <si>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</si>
  <si>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</si>
  <si>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</si>
  <si>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</si>
  <si>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</si>
  <si>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</si>
  <si>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</si>
  <si>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</si>
  <si>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</si>
  <si>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</si>
  <si>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</si>
  <si>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</si>
  <si>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</si>
  <si>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</si>
  <si>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</si>
  <si>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</si>
  <si>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</si>
  <si>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</si>
  <si>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</si>
  <si>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</si>
  <si>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</si>
  <si>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</si>
  <si>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</si>
  <si>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</si>
  <si>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</si>
  <si>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</si>
  <si>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</si>
  <si>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</si>
  <si>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</si>
  <si>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</si>
  <si>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</si>
  <si>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</si>
  <si>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</si>
  <si>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</si>
  <si>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</si>
  <si>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</si>
  <si>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</si>
  <si>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</si>
  <si>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</si>
  <si>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</si>
  <si>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</si>
  <si>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</si>
  <si>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</si>
  <si>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</si>
  <si>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</si>
  <si>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</si>
  <si>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</si>
  <si>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</si>
  <si>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</si>
  <si>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</si>
  <si>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</si>
  <si>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</si>
  <si>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</si>
  <si>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</si>
  <si>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</si>
  <si>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</si>
  <si>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</si>
  <si>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</si>
  <si>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</si>
  <si>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</si>
  <si>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</si>
  <si>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</si>
  <si>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</si>
  <si>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</si>
  <si>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</si>
  <si>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</si>
  <si>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</si>
  <si>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</si>
  <si>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</si>
  <si>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</si>
  <si>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</si>
  <si>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</si>
  <si>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</si>
  <si>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</si>
  <si>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</si>
  <si>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</si>
  <si>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</si>
  <si>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</si>
  <si>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</si>
  <si>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</si>
  <si>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</si>
  <si>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</si>
  <si>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</si>
  <si>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</si>
  <si>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</si>
  <si>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</si>
  <si>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</si>
  <si>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</si>
  <si>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</si>
  <si>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</si>
  <si>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</si>
  <si>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</si>
  <si>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</si>
  <si>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</si>
  <si>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</si>
  <si>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</si>
  <si>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</si>
  <si>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</si>
  <si>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</si>
  <si>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</si>
  <si>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</si>
  <si>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</si>
  <si>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</si>
  <si>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</si>
  <si>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</si>
  <si>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</si>
  <si>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</si>
  <si>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</si>
  <si>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</si>
  <si>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</si>
  <si>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</si>
  <si>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</si>
  <si>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</si>
  <si>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</si>
  <si>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</si>
  <si>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</si>
  <si>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</si>
  <si>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</si>
  <si>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</si>
  <si>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</si>
  <si>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</si>
  <si>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</si>
  <si>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</si>
  <si>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</si>
  <si>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</si>
  <si>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</si>
  <si>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</si>
  <si>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</si>
  <si>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</si>
  <si>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</si>
  <si>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</si>
  <si>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</si>
  <si>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</si>
  <si>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</si>
  <si>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</si>
  <si>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</si>
  <si>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</si>
  <si>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</si>
  <si>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</si>
  <si>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</si>
  <si>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</si>
  <si>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</si>
  <si>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</si>
  <si>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</si>
  <si>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</si>
  <si>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</si>
  <si>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</si>
  <si>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</si>
  <si>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</si>
  <si>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</si>
  <si>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</si>
  <si>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</si>
  <si>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</si>
  <si>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</si>
  <si>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</si>
  <si>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</si>
  <si>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</si>
  <si>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</si>
  <si>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</si>
  <si>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</si>
  <si>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</si>
  <si>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</si>
  <si>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</si>
  <si>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</si>
  <si>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</si>
  <si>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</si>
  <si>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</si>
  <si>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</si>
  <si>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</si>
  <si>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</si>
  <si>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</si>
  <si>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</si>
  <si>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</si>
  <si>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</si>
  <si>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</si>
  <si>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</si>
  <si>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</si>
  <si>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</si>
  <si>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</si>
  <si>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</si>
  <si>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</si>
  <si>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</si>
  <si>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</si>
  <si>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</si>
  <si>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</si>
  <si>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</si>
  <si>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</si>
  <si>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</si>
  <si>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</si>
  <si>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</si>
  <si>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</si>
  <si>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</si>
  <si>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</si>
  <si>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</si>
  <si>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</si>
  <si>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</si>
  <si>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</si>
  <si>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</si>
  <si>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</si>
  <si>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</si>
  <si>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</si>
  <si>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</si>
  <si>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</si>
  <si>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</si>
  <si>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</si>
  <si>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</si>
  <si>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</si>
  <si>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</si>
  <si>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</si>
  <si>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</si>
  <si>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</si>
  <si>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</si>
  <si>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</si>
  <si>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</si>
  <si>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</si>
  <si>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</si>
  <si>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</si>
  <si>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</si>
  <si>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</si>
  <si>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</si>
  <si>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</si>
  <si>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</si>
  <si>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</si>
  <si>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</si>
  <si>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</si>
  <si>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</si>
  <si>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</si>
  <si>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</si>
  <si>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</si>
  <si>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</si>
  <si>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</si>
  <si>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</si>
  <si>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</si>
  <si>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</si>
  <si>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</si>
  <si>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</si>
  <si>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</si>
  <si>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</si>
  <si>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</si>
  <si>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</si>
  <si>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</si>
  <si>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</si>
  <si>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</si>
  <si>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</si>
  <si>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</si>
  <si>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</si>
  <si>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</si>
  <si>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</si>
  <si>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</si>
  <si>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</si>
  <si>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</si>
  <si>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</si>
  <si>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</si>
  <si>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</si>
  <si>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</si>
  <si>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</si>
  <si>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</si>
  <si>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</si>
  <si>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</si>
  <si>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</si>
  <si>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</si>
  <si>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</si>
  <si>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</si>
  <si>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</si>
  <si>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</si>
  <si>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</si>
  <si>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</si>
  <si>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</si>
  <si>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</si>
  <si>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</si>
  <si>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</si>
  <si>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</si>
  <si>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</si>
  <si>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</si>
  <si>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</si>
  <si>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</si>
  <si>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</si>
  <si>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</si>
  <si>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</si>
  <si>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</si>
  <si>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</si>
  <si>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</si>
  <si>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</si>
  <si>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</si>
  <si>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</si>
  <si>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</si>
  <si>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</si>
  <si>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</si>
  <si>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</si>
  <si>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</si>
  <si>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</si>
  <si>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</si>
  <si>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</si>
  <si>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</si>
  <si>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</si>
  <si>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</si>
  <si>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</si>
  <si>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</si>
  <si>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</si>
  <si>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</si>
  <si>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</si>
  <si>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</si>
  <si>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</si>
  <si>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</si>
  <si>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</si>
  <si>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</si>
  <si>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</si>
  <si>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</si>
  <si>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</si>
  <si>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</si>
  <si>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</si>
  <si>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</si>
  <si>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</si>
  <si>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</si>
  <si>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</si>
  <si>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</si>
  <si>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</si>
  <si>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</si>
  <si>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</si>
  <si>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</si>
  <si>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</si>
  <si>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</si>
  <si>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</si>
  <si>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</si>
  <si>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</si>
  <si>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</si>
  <si>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</si>
  <si>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</si>
  <si>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</si>
  <si>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</si>
  <si>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</si>
  <si>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</si>
  <si>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</si>
  <si>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</si>
  <si>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</si>
  <si>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</si>
  <si>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</si>
  <si>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</si>
  <si>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</si>
  <si>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</si>
  <si>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</si>
  <si>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</si>
  <si>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</si>
  <si>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</si>
  <si>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</si>
  <si>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</si>
  <si>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</si>
  <si>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</si>
  <si>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</si>
  <si>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</si>
  <si>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</si>
  <si>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</si>
  <si>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</si>
  <si>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</si>
  <si>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</si>
  <si>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</si>
  <si>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</si>
  <si>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</si>
  <si>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</si>
  <si>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</si>
  <si>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</si>
  <si>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</si>
  <si>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</si>
  <si>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</si>
  <si>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</si>
  <si>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</si>
  <si>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</si>
  <si>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</si>
  <si>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</si>
  <si>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</si>
  <si>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</si>
  <si>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</si>
  <si>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</si>
  <si>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</si>
  <si>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</si>
  <si>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</si>
  <si>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</si>
  <si>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</si>
  <si>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</si>
  <si>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</si>
  <si>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</si>
  <si>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</si>
  <si>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</si>
  <si>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</si>
  <si>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</si>
  <si>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</si>
  <si>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</si>
  <si>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</si>
  <si>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</si>
  <si>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</si>
  <si>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</si>
  <si>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</si>
  <si>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</si>
  <si>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</si>
  <si>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</si>
  <si>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</si>
  <si>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</si>
  <si>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</si>
  <si>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</si>
  <si>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</si>
  <si>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</si>
  <si>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</si>
  <si>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</si>
  <si>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</si>
  <si>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</si>
  <si>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</si>
  <si>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</si>
  <si>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</si>
  <si>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</si>
  <si>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</si>
  <si>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</si>
  <si>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</si>
  <si>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</si>
  <si>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</si>
  <si>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</si>
  <si>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</si>
  <si>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</si>
  <si>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</si>
  <si>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</si>
  <si>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</si>
  <si>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</si>
  <si>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</si>
  <si>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</si>
  <si>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</si>
  <si>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</si>
  <si>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</si>
  <si>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</si>
  <si>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</si>
  <si>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</si>
  <si>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</si>
  <si>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</si>
  <si>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</si>
  <si>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</si>
  <si>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</si>
  <si>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</si>
  <si>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</si>
  <si>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</si>
  <si>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</si>
  <si>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</si>
  <si>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</si>
  <si>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</si>
  <si>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</si>
  <si>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</si>
  <si>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</si>
  <si>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</si>
  <si>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</si>
  <si>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</si>
  <si>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</si>
  <si>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</si>
  <si>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</si>
  <si>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</si>
  <si>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</si>
  <si>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</si>
  <si>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</si>
  <si>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</si>
  <si>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</si>
  <si>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</si>
  <si>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</si>
  <si>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</si>
  <si>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</si>
  <si>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</si>
  <si>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</si>
  <si>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</si>
  <si>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</si>
  <si>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</si>
  <si>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</si>
  <si>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</si>
  <si>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</si>
  <si>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</si>
  <si>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</si>
  <si>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</si>
  <si>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</si>
  <si>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</si>
  <si>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</si>
  <si>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</si>
  <si>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</si>
  <si>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</si>
  <si>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</si>
  <si>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</si>
  <si>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</si>
  <si>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</si>
  <si>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</si>
  <si>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</si>
  <si>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</si>
  <si>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</si>
  <si>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</si>
  <si>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</si>
  <si>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</si>
  <si>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</si>
  <si>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</si>
  <si>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</si>
  <si>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</si>
  <si>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</si>
  <si>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</si>
  <si>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</si>
  <si>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</si>
  <si>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</si>
  <si>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</si>
  <si>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</si>
  <si>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</si>
  <si>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</si>
  <si>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</si>
  <si>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</si>
  <si>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</si>
  <si>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</si>
  <si>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</si>
  <si>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</si>
  <si>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</si>
  <si>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</si>
  <si>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</si>
  <si>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</si>
  <si>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</si>
  <si>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</si>
  <si>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</si>
  <si>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</si>
  <si>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</si>
  <si>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</si>
  <si>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</si>
  <si>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</si>
  <si>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</si>
  <si>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</si>
  <si>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</si>
  <si>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</si>
  <si>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</si>
  <si>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</si>
  <si>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</si>
  <si>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</si>
  <si>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</si>
  <si>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</si>
  <si>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</si>
  <si>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</si>
  <si>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</si>
  <si>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</si>
  <si>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</si>
  <si>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</si>
  <si>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</si>
  <si>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</si>
  <si>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</si>
  <si>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</si>
  <si>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</si>
  <si>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</si>
  <si>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</si>
  <si>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</si>
  <si>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</si>
  <si>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</si>
  <si>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</si>
  <si>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</si>
  <si>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</si>
  <si>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</si>
  <si>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</si>
  <si>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</si>
  <si>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</si>
  <si>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</si>
  <si>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</si>
  <si>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</si>
  <si>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</si>
  <si>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</si>
  <si>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</si>
  <si>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</si>
  <si>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</si>
  <si>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</si>
  <si>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</si>
  <si>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</si>
  <si>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</si>
  <si>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</si>
  <si>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</si>
  <si>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</si>
  <si>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</si>
  <si>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</si>
  <si>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</si>
  <si>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</si>
  <si>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</si>
  <si>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</si>
  <si>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</si>
  <si>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</si>
  <si>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</si>
  <si>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</si>
  <si>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</si>
  <si>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</si>
  <si>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</si>
  <si>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</si>
  <si>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</si>
  <si>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</si>
  <si>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</si>
  <si>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</si>
  <si>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</si>
  <si>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</si>
  <si>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</si>
  <si>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</si>
  <si>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</si>
  <si>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</si>
  <si>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</si>
  <si>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</si>
  <si>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</si>
  <si>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</si>
  <si>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</si>
  <si>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</si>
  <si>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</si>
  <si>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</si>
  <si>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</si>
  <si>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</si>
  <si>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</si>
  <si>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</si>
  <si>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</si>
  <si>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</si>
  <si>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</si>
  <si>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</si>
  <si>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</si>
  <si>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</si>
  <si>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</si>
  <si>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</si>
  <si>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</si>
  <si>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</si>
  <si>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</si>
  <si>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</si>
  <si>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</si>
  <si>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</si>
  <si>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</si>
  <si>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</si>
  <si>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</si>
  <si>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</si>
  <si>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</si>
  <si>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</si>
  <si>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</si>
  <si>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</si>
  <si>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</si>
  <si>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</si>
  <si>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</si>
  <si>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</si>
  <si>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</si>
  <si>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</si>
  <si>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</si>
  <si>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</si>
  <si>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</si>
  <si>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</si>
  <si>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</si>
  <si>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</si>
  <si>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</si>
  <si>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</si>
  <si>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</si>
  <si>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</si>
  <si>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</si>
  <si>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</si>
  <si>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</si>
  <si>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</si>
  <si>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</si>
  <si>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</si>
  <si>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</si>
  <si>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</si>
  <si>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</si>
  <si>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</si>
  <si>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</si>
  <si>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</si>
  <si>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</si>
  <si>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</si>
  <si>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</si>
  <si>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</si>
  <si>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</si>
  <si>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</si>
  <si>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</si>
  <si>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</si>
  <si>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</si>
  <si>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</si>
  <si>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</si>
  <si>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</si>
  <si>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</si>
  <si>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</si>
  <si>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</si>
  <si>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</si>
  <si>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</si>
  <si>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</si>
  <si>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</si>
  <si>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</si>
  <si>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</si>
  <si>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</si>
  <si>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</si>
  <si>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</si>
  <si>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</si>
  <si>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</si>
  <si>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</si>
  <si>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</si>
  <si>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</si>
  <si>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</si>
  <si>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</si>
  <si>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</si>
  <si>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</si>
  <si>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</si>
  <si>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</si>
  <si>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</si>
  <si>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</si>
  <si>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</si>
  <si>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</si>
  <si>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</si>
  <si>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</si>
  <si>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</si>
  <si>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</si>
  <si>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</si>
  <si>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</si>
  <si>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</si>
  <si>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</si>
  <si>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</si>
  <si>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</si>
  <si>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</si>
  <si>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</si>
  <si>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</si>
  <si>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</si>
  <si>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</si>
  <si>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</si>
  <si>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</si>
  <si>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</si>
  <si>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</si>
  <si>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</si>
  <si>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</si>
  <si>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</si>
  <si>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</si>
  <si>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</si>
  <si>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</si>
  <si>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</si>
  <si>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</si>
  <si>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</si>
  <si>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</si>
  <si>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</si>
  <si>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</si>
  <si>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</si>
  <si>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</si>
  <si>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</si>
  <si>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</si>
  <si>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</si>
  <si>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</si>
  <si>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</si>
  <si>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</si>
  <si>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</si>
  <si>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</si>
  <si>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</si>
  <si>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</si>
  <si>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</si>
  <si>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</si>
  <si>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</si>
  <si>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</si>
  <si>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</si>
  <si>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</si>
  <si>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</si>
  <si>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</si>
  <si>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</si>
  <si>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</si>
  <si>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</si>
  <si>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</si>
  <si>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</si>
  <si>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</si>
  <si>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</si>
  <si>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</si>
  <si>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</si>
  <si>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</si>
  <si>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</si>
  <si>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</si>
  <si>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</si>
  <si>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</si>
  <si>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</si>
  <si>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</si>
  <si>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</si>
  <si>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</si>
  <si>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</si>
  <si>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</si>
  <si>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</si>
  <si>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</si>
  <si>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</si>
  <si>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</si>
  <si>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</si>
  <si>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</si>
  <si>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</si>
  <si>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</si>
  <si>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</si>
  <si>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</si>
  <si>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</si>
  <si>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</si>
  <si>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</si>
  <si>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</si>
  <si>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</si>
  <si>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</si>
  <si>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</si>
  <si>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</si>
  <si>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</si>
  <si>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</si>
  <si>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</si>
  <si>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</si>
  <si>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</si>
  <si>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</si>
  <si>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</si>
  <si>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</si>
  <si>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</si>
  <si>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</si>
  <si>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</si>
  <si>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</si>
  <si>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</si>
  <si>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</si>
  <si>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</si>
  <si>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</si>
  <si>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</si>
  <si>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</si>
  <si>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</si>
  <si>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</si>
  <si>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</si>
  <si>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</si>
  <si>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</si>
  <si>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</si>
  <si>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</si>
  <si>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</si>
  <si>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</si>
  <si>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</si>
  <si>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</si>
  <si>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</si>
  <si>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</si>
  <si>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</si>
  <si>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</si>
  <si>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</si>
  <si>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</si>
  <si>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</si>
  <si>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</si>
  <si>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</si>
  <si>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</si>
  <si>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</si>
  <si>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</si>
  <si>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</si>
  <si>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</si>
  <si>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</si>
  <si>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</si>
  <si>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</si>
  <si>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</si>
  <si>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</si>
  <si>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</si>
  <si>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</si>
  <si>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</si>
  <si>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</si>
  <si>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</si>
  <si>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</si>
  <si>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</si>
  <si>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</si>
  <si>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</si>
  <si>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</si>
  <si>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</si>
  <si>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</si>
  <si>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</si>
  <si>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</si>
  <si>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</si>
  <si>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</si>
  <si>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</si>
  <si>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</si>
  <si>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</si>
  <si>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</si>
  <si>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</si>
  <si>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</si>
  <si>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</si>
  <si>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</si>
  <si>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</si>
  <si>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</si>
  <si>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</si>
  <si>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</si>
  <si>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</si>
  <si>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</si>
  <si>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</si>
  <si>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</si>
  <si>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</si>
  <si>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</si>
  <si>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</si>
  <si>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</si>
  <si>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</si>
  <si>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</si>
  <si>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</si>
  <si>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</si>
  <si>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</si>
  <si>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</si>
  <si>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</si>
  <si>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</si>
  <si>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</si>
  <si>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</si>
  <si>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</si>
  <si>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</si>
  <si>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</si>
  <si>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</si>
  <si>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</si>
  <si>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</si>
  <si>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</si>
  <si>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</si>
  <si>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</si>
  <si>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</si>
  <si>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</si>
  <si>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</si>
  <si>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</si>
  <si>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</si>
  <si>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</si>
  <si>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</si>
  <si>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</si>
  <si>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</si>
  <si>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</si>
  <si>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</si>
  <si>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</si>
  <si>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</si>
  <si>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</si>
  <si>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</si>
  <si>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</si>
  <si>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</si>
  <si>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</si>
  <si>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</si>
  <si>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</si>
  <si>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</si>
  <si>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</si>
  <si>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</si>
  <si>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</si>
  <si>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</si>
  <si>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</si>
  <si>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</si>
  <si>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</si>
  <si>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</si>
  <si>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</si>
  <si>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</si>
  <si>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</si>
  <si>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</si>
  <si>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</si>
  <si>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</si>
  <si>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</si>
  <si>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</si>
  <si>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</si>
  <si>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</si>
  <si>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</si>
  <si>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</si>
  <si>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</si>
  <si>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</si>
  <si>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</si>
  <si>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</si>
  <si>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</si>
  <si>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</si>
  <si>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</si>
  <si>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</si>
  <si>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</si>
  <si>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</si>
  <si>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</si>
  <si>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</si>
  <si>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</si>
  <si>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</si>
  <si>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</si>
  <si>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</si>
  <si>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</si>
  <si>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</si>
  <si>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</si>
  <si>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</si>
  <si>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</si>
  <si>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</si>
  <si>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</si>
  <si>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</si>
  <si>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</si>
  <si>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</si>
  <si>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</si>
  <si>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</si>
  <si>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</si>
  <si>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</si>
  <si>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</si>
  <si>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</si>
  <si>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</si>
  <si>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</si>
  <si>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</si>
  <si>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</si>
  <si>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</si>
  <si>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</si>
  <si>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</si>
  <si>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</si>
  <si>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</si>
  <si>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</si>
  <si>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</si>
  <si>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</si>
  <si>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</si>
  <si>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</si>
  <si>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</si>
  <si>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</si>
  <si>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</si>
  <si>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</si>
  <si>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</si>
  <si>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</si>
  <si>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</si>
  <si>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</si>
  <si>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</si>
  <si>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</si>
  <si>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</si>
  <si>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</si>
  <si>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</si>
  <si>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</si>
  <si>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</si>
  <si>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</si>
  <si>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</si>
  <si>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</si>
  <si>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</si>
  <si>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</si>
  <si>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</si>
  <si>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</si>
  <si>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</si>
  <si>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</si>
  <si>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</si>
  <si>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</si>
  <si>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</si>
  <si>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</si>
  <si>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</si>
  <si>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</si>
  <si>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</si>
  <si>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</si>
  <si>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</si>
  <si>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</si>
  <si>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</si>
  <si>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</si>
  <si>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</si>
  <si>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</si>
  <si>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</si>
  <si>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</si>
  <si>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</si>
  <si>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</si>
  <si>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</si>
  <si>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</si>
  <si>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</si>
  <si>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</si>
  <si>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</si>
  <si>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</si>
  <si>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</si>
  <si>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</si>
  <si>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</si>
  <si>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</si>
  <si>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</si>
  <si>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</si>
  <si>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</si>
  <si>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</si>
  <si>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</si>
  <si>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</si>
  <si>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</si>
  <si>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</si>
  <si>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</si>
  <si>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</si>
  <si>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</si>
  <si>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</si>
  <si>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</si>
  <si>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</si>
  <si>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</si>
  <si>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</si>
  <si>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</si>
  <si>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</si>
  <si>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</si>
  <si>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</si>
  <si>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</si>
  <si>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</si>
  <si>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</si>
  <si>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</si>
  <si>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</si>
  <si>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</si>
  <si>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</si>
  <si>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</si>
  <si>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</si>
  <si>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</si>
  <si>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</si>
  <si>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</si>
  <si>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</si>
  <si>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</si>
  <si>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</si>
  <si>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</si>
  <si>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</si>
  <si>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</si>
  <si>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</si>
  <si>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</si>
  <si>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</si>
  <si>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</si>
  <si>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</si>
  <si>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</si>
  <si>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</si>
  <si>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</si>
  <si>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</si>
  <si>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</si>
  <si>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</si>
  <si>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</si>
  <si>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</si>
  <si>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</si>
  <si>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</si>
  <si>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</si>
  <si>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</si>
  <si>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</si>
  <si>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</si>
  <si>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</si>
  <si>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</si>
  <si>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</si>
  <si>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</si>
  <si>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</si>
  <si>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</si>
  <si>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</si>
  <si>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</si>
  <si>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</si>
  <si>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</si>
  <si>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</si>
  <si>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</si>
  <si>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</si>
  <si>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</si>
  <si>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</si>
  <si>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</si>
  <si>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</si>
  <si>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</si>
  <si>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</si>
  <si>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</si>
  <si>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</si>
  <si>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</si>
  <si>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</si>
  <si>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</si>
  <si>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</si>
  <si>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</si>
  <si>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</si>
  <si>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</si>
  <si>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</si>
  <si>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</si>
  <si>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</si>
  <si>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</si>
  <si>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</si>
  <si>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</si>
  <si>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</si>
  <si>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</si>
  <si>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</si>
  <si>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</si>
  <si>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</si>
  <si>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</si>
  <si>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</si>
  <si>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</si>
  <si>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</si>
  <si>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</si>
  <si>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</si>
  <si>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</si>
  <si>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</si>
  <si>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</si>
  <si>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</si>
  <si>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</si>
  <si>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</si>
  <si>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</si>
  <si>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</si>
  <si>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</si>
  <si>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</si>
  <si>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</si>
  <si>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</si>
  <si>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</si>
  <si>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</si>
  <si>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</si>
  <si>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</si>
  <si>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</si>
  <si>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</si>
  <si>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</si>
  <si>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</si>
  <si>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</si>
  <si>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</si>
  <si>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</si>
  <si>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</si>
  <si>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</si>
  <si>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</si>
  <si>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</si>
  <si>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</si>
  <si>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</si>
  <si>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</si>
  <si>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</si>
  <si>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</si>
  <si>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</si>
  <si>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</si>
  <si>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</si>
  <si>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</si>
  <si>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</si>
  <si>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</si>
  <si>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</si>
  <si>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</si>
  <si>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</si>
  <si>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</si>
  <si>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</si>
  <si>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</si>
  <si>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</si>
  <si>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</si>
  <si>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</si>
  <si>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</si>
  <si>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</si>
  <si>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</si>
  <si>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</si>
  <si>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</si>
  <si>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</si>
  <si>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</si>
  <si>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</si>
  <si>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</si>
  <si>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</si>
  <si>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</si>
  <si>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</si>
  <si>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</si>
  <si>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</si>
  <si>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</si>
  <si>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</si>
  <si>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</si>
  <si>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</si>
  <si>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</si>
  <si>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</si>
  <si>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</si>
  <si>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</si>
  <si>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</si>
  <si>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</si>
  <si>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</si>
  <si>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</si>
  <si>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</si>
  <si>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</si>
  <si>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</si>
  <si>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</si>
  <si>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</si>
  <si>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</si>
  <si>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</si>
  <si>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</si>
  <si>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</si>
  <si>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</si>
  <si>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</si>
  <si>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</si>
  <si>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</si>
  <si>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</si>
  <si>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</si>
  <si>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</si>
  <si>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</si>
  <si>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</si>
  <si>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</si>
  <si>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</si>
  <si>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</si>
  <si>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</si>
  <si>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</si>
  <si>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</si>
  <si>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</si>
  <si>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</si>
  <si>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</si>
  <si>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</si>
  <si>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</si>
  <si>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</si>
  <si>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</si>
  <si>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</si>
  <si>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</si>
  <si>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</si>
  <si>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</si>
  <si>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</si>
  <si>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</si>
  <si>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</si>
  <si>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</si>
  <si>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</si>
  <si>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</si>
  <si>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</si>
  <si>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</si>
  <si>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</si>
  <si>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</si>
  <si>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</si>
  <si>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</si>
  <si>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</si>
  <si>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</si>
  <si>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</si>
  <si>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</si>
  <si>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</si>
  <si>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</si>
  <si>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</si>
  <si>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</si>
  <si>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</si>
  <si>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</si>
  <si>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</si>
  <si>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</si>
  <si>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</si>
  <si>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</si>
  <si>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</si>
  <si>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</si>
  <si>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</si>
  <si>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</si>
  <si>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</si>
  <si>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</si>
  <si>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</si>
  <si>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</si>
  <si>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</si>
  <si>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</si>
  <si>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</si>
  <si>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</si>
  <si>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</si>
  <si>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</si>
  <si>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</si>
  <si>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</si>
  <si>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</si>
  <si>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</si>
  <si>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</si>
  <si>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</si>
  <si>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</si>
  <si>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</si>
  <si>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</si>
  <si>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</si>
  <si>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</si>
  <si>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</si>
  <si>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</si>
  <si>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</si>
  <si>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</si>
  <si>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</si>
  <si>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</si>
  <si>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</si>
  <si>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</si>
  <si>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</si>
  <si>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</si>
  <si>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</si>
  <si>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</si>
  <si>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</si>
  <si>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</si>
  <si>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</si>
  <si>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</si>
  <si>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</si>
  <si>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</si>
  <si>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</si>
  <si>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</si>
  <si>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</si>
  <si>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</si>
  <si>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</si>
  <si>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</si>
  <si>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</si>
  <si>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</si>
  <si>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</si>
  <si>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</si>
  <si>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</si>
  <si>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</si>
  <si>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</si>
  <si>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</si>
  <si>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</si>
  <si>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</si>
  <si>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</si>
  <si>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</si>
  <si>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</si>
  <si>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</si>
  <si>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</si>
  <si>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</si>
  <si>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</si>
  <si>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</si>
  <si>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</si>
  <si>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</si>
  <si>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</si>
  <si>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</si>
  <si>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</si>
  <si>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</si>
  <si>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</si>
  <si>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</si>
  <si>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</si>
  <si>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</si>
  <si>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</si>
  <si>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</si>
  <si>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</si>
  <si>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</si>
  <si>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</si>
  <si>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</si>
  <si>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</si>
  <si>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</si>
  <si>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</si>
  <si>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</si>
  <si>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</si>
  <si>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</si>
  <si>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</si>
  <si>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</si>
  <si>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</si>
  <si>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</si>
  <si>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</si>
  <si>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</si>
  <si>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</si>
  <si>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</si>
  <si>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</si>
  <si>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</si>
  <si>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</si>
  <si>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</si>
  <si>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</si>
  <si>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</si>
  <si>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</si>
  <si>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</si>
  <si>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</si>
  <si>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</si>
  <si>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</si>
  <si>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</si>
  <si>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</si>
  <si>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</si>
  <si>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</si>
  <si>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</si>
  <si>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</si>
  <si>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</si>
  <si>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</si>
  <si>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</si>
  <si>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</si>
  <si>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</si>
  <si>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</si>
  <si>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</si>
  <si>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</si>
  <si>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</si>
  <si>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</si>
  <si>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</si>
  <si>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</si>
  <si>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</si>
  <si>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</si>
  <si>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</si>
  <si>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</si>
  <si>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</si>
  <si>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</si>
  <si>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</si>
  <si>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</si>
  <si>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</si>
  <si>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</si>
  <si>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</si>
  <si>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</si>
  <si>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</si>
  <si>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</si>
  <si>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</si>
  <si>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</si>
  <si>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</si>
  <si>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</si>
  <si>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</si>
  <si>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</si>
  <si>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</si>
  <si>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</si>
  <si>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</si>
  <si>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</si>
  <si>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</si>
  <si>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</si>
  <si>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</si>
  <si>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</si>
  <si>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</si>
  <si>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</si>
  <si>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</si>
  <si>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</si>
  <si>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</si>
  <si>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</si>
  <si>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</si>
  <si>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</si>
  <si>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</si>
  <si>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</si>
  <si>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</si>
  <si>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</si>
  <si>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</si>
  <si>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</si>
  <si>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</si>
  <si>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</si>
  <si>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</si>
  <si>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</si>
  <si>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</si>
  <si>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</si>
  <si>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</si>
  <si>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</si>
  <si>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</si>
  <si>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</si>
  <si>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</si>
  <si>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</si>
  <si>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</si>
  <si>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</si>
  <si>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</si>
  <si>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</si>
  <si>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</si>
  <si>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</si>
  <si>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</si>
  <si>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</si>
  <si>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</si>
  <si>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</si>
  <si>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</si>
  <si>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</si>
  <si>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</si>
  <si>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</si>
  <si>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</si>
  <si>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</si>
  <si>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</si>
  <si>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</si>
  <si>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</si>
  <si>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</si>
  <si>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</si>
  <si>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</si>
  <si>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</si>
  <si>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</si>
  <si>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</si>
  <si>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</si>
  <si>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</si>
  <si>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</si>
  <si>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</si>
  <si>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</si>
  <si>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</si>
  <si>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</si>
  <si>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</si>
  <si>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</si>
  <si>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</si>
  <si>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</si>
  <si>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</si>
  <si>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</si>
  <si>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</si>
  <si>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</si>
  <si>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</si>
  <si>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</si>
  <si>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</si>
  <si>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</si>
  <si>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</si>
  <si>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</si>
  <si>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</si>
  <si>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</si>
  <si>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</si>
  <si>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</si>
  <si>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</si>
  <si>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</si>
  <si>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</si>
  <si>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</si>
  <si>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</si>
  <si>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</si>
  <si>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</si>
  <si>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</si>
  <si>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</si>
  <si>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</si>
  <si>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</si>
  <si>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</si>
  <si>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</si>
  <si>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</si>
  <si>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</si>
  <si>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</si>
  <si>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</si>
  <si>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</si>
  <si>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</si>
  <si>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</si>
  <si>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</si>
  <si>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</si>
  <si>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</si>
  <si>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</si>
  <si>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</si>
  <si>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</si>
  <si>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</si>
  <si>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</si>
  <si>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</si>
  <si>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</si>
  <si>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</si>
  <si>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</si>
  <si>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</si>
  <si>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</si>
  <si>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</si>
  <si>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</si>
  <si>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</si>
  <si>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</si>
  <si>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</si>
  <si>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</si>
  <si>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</si>
  <si>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</si>
  <si>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</si>
  <si>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</si>
  <si>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</si>
  <si>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</si>
  <si>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</si>
  <si>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</si>
  <si>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</si>
  <si>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</si>
  <si>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</si>
  <si>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</si>
  <si>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</si>
  <si>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</si>
  <si>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</si>
  <si>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</si>
  <si>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</si>
  <si>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</si>
  <si>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</si>
  <si>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</si>
  <si>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</si>
  <si>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</si>
  <si>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</si>
  <si>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</si>
  <si>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</si>
  <si>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</si>
  <si>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</si>
  <si>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</si>
  <si>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</si>
  <si>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</si>
  <si>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</si>
  <si>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</si>
  <si>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</si>
  <si>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</si>
  <si>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</si>
  <si>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</si>
  <si>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</si>
  <si>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</si>
  <si>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</si>
  <si>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</si>
  <si>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</si>
  <si>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</si>
  <si>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</si>
  <si>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</si>
  <si>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</si>
  <si>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</si>
  <si>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</si>
  <si>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</si>
  <si>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</si>
  <si>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</si>
  <si>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</si>
  <si>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</si>
  <si>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</si>
  <si>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</si>
  <si>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</si>
  <si>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</si>
  <si>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</si>
  <si>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</si>
  <si>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</si>
  <si>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</si>
  <si>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</si>
  <si>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</si>
  <si>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</si>
  <si>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</si>
  <si>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</si>
  <si>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</si>
  <si>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</si>
  <si>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</si>
  <si>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</si>
  <si>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</si>
  <si>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</si>
  <si>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</si>
  <si>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</si>
  <si>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</si>
  <si>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</si>
  <si>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</si>
  <si>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</si>
  <si>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</si>
  <si>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</si>
  <si>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</si>
  <si>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</si>
  <si>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</si>
  <si>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</si>
  <si>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</si>
  <si>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</si>
  <si>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</si>
  <si>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</si>
  <si>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</si>
  <si>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</si>
  <si>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</si>
  <si>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</si>
  <si>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</si>
  <si>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</si>
  <si>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</si>
  <si>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</si>
  <si>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</si>
  <si>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</si>
  <si>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</si>
  <si>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</si>
  <si>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</si>
  <si>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</si>
  <si>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</si>
  <si>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</si>
  <si>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</si>
  <si>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</si>
  <si>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</si>
  <si>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</si>
  <si>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</si>
  <si>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</si>
  <si>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</si>
  <si>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</si>
  <si>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</si>
  <si>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</si>
  <si>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</si>
  <si>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</si>
  <si>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</si>
  <si>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</si>
  <si>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</si>
  <si>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</si>
  <si>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</si>
  <si>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</si>
  <si>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</si>
  <si>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</si>
  <si>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</si>
  <si>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</si>
  <si>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</si>
  <si>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</si>
  <si>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</si>
  <si>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</si>
  <si>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</si>
  <si>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</si>
  <si>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</si>
  <si>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</si>
  <si>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</si>
  <si>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</si>
  <si>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</si>
  <si>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</si>
  <si>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</si>
  <si>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</si>
  <si>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</si>
  <si>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</si>
  <si>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</si>
  <si>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</si>
  <si>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</si>
  <si>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</si>
  <si>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</si>
  <si>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</si>
  <si>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</si>
  <si>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</si>
  <si>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</si>
  <si>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</si>
  <si>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</si>
  <si>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</si>
  <si>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</si>
  <si>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</si>
  <si>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</si>
  <si>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</si>
  <si>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</si>
  <si>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</si>
  <si>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</si>
  <si>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</si>
  <si>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</si>
  <si>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</si>
  <si>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</si>
  <si>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</si>
  <si>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</si>
  <si>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</si>
  <si>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</si>
  <si>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</si>
  <si>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</si>
  <si>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</si>
  <si>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</si>
  <si>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</si>
  <si>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</si>
  <si>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</si>
  <si>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</si>
  <si>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</si>
  <si>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</si>
  <si>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</si>
  <si>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</si>
  <si>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</si>
  <si>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</si>
  <si>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</si>
  <si>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</si>
  <si>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</si>
  <si>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</si>
  <si>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</si>
  <si>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</si>
  <si>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</si>
  <si>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</si>
  <si>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</si>
  <si>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</si>
  <si>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</si>
  <si>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</si>
  <si>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</si>
  <si>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</si>
  <si>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</si>
  <si>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</si>
  <si>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</si>
  <si>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</si>
  <si>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</si>
  <si>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</si>
  <si>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</si>
  <si>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</si>
  <si>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</si>
  <si>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</si>
  <si>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</si>
  <si>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</si>
  <si>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</si>
  <si>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</si>
  <si>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</si>
  <si>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</si>
  <si>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</si>
  <si>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</si>
  <si>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</si>
  <si>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</si>
  <si>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</si>
  <si>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</si>
  <si>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</si>
  <si>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</si>
  <si>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</si>
  <si>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</si>
  <si>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</si>
  <si>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</si>
  <si>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</si>
  <si>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</si>
  <si>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</si>
  <si>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</si>
  <si>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</si>
  <si>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</si>
  <si>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</si>
  <si>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</si>
  <si>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</si>
  <si>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</si>
  <si>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</si>
  <si>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</si>
  <si>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</si>
  <si>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</si>
  <si>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</si>
  <si>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</si>
  <si>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</si>
  <si>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</si>
  <si>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</si>
  <si>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</si>
  <si>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</si>
  <si>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</si>
  <si>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</si>
  <si>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</si>
  <si>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</si>
  <si>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</si>
  <si>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</si>
  <si>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</si>
  <si>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</si>
  <si>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</si>
  <si>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</si>
  <si>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</si>
  <si>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</si>
  <si>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</si>
  <si>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</si>
  <si>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</si>
  <si>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</si>
  <si>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</si>
  <si>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</si>
  <si>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</si>
  <si>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</si>
  <si>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</si>
  <si>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</si>
  <si>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</si>
  <si>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</si>
  <si>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</si>
  <si>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</si>
  <si>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</si>
  <si>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</si>
  <si>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</si>
  <si>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</si>
  <si>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</si>
  <si>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</si>
  <si>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</si>
  <si>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</si>
  <si>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</si>
  <si>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</si>
  <si>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</si>
  <si>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</si>
  <si>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</si>
  <si>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</si>
  <si>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</si>
  <si>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</si>
  <si>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</si>
  <si>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</si>
  <si>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</si>
  <si>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</si>
  <si>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</si>
  <si>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</si>
  <si>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</si>
  <si>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</si>
  <si>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</si>
  <si>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</si>
  <si>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</si>
  <si>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</si>
  <si>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</si>
  <si>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</si>
  <si>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</si>
  <si>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</si>
  <si>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</si>
  <si>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</si>
  <si>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</si>
  <si>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</si>
  <si>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</si>
  <si>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</si>
  <si>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</si>
  <si>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</si>
  <si>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</si>
  <si>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</si>
  <si>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</si>
  <si>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</si>
  <si>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</si>
  <si>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</si>
  <si>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</si>
  <si>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</si>
  <si>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</si>
  <si>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</si>
  <si>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</si>
  <si>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</si>
  <si>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</si>
  <si>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</si>
  <si>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</si>
  <si>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</si>
  <si>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</si>
  <si>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</si>
  <si>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</si>
  <si>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</si>
  <si>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</si>
  <si>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</si>
  <si>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</si>
  <si>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</si>
  <si>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</si>
  <si>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</si>
  <si>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</si>
  <si>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</si>
  <si>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</si>
  <si>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</si>
  <si>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</si>
  <si>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</si>
  <si>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</si>
  <si>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</si>
  <si>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</si>
  <si>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</si>
  <si>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</si>
  <si>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</si>
  <si>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</si>
  <si>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</si>
  <si>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</si>
  <si>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</si>
  <si>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</si>
  <si>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</si>
  <si>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</si>
  <si>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</si>
  <si>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</si>
  <si>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</si>
  <si>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</si>
  <si>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</si>
  <si>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</si>
  <si>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</si>
  <si>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</si>
  <si>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</si>
  <si>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</si>
  <si>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</si>
  <si>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</si>
  <si>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</si>
  <si>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</si>
  <si>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</si>
  <si>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</si>
  <si>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</si>
  <si>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</si>
  <si>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</si>
  <si>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</si>
  <si>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</si>
  <si>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</si>
  <si>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</si>
  <si>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</si>
  <si>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</si>
  <si>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</si>
  <si>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</si>
  <si>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</si>
  <si>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</si>
  <si>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</si>
  <si>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</si>
  <si>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</si>
  <si>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</si>
  <si>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</si>
  <si>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</si>
  <si>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</si>
  <si>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</si>
  <si>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</si>
  <si>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</si>
  <si>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</si>
  <si>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</si>
  <si>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</si>
  <si>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</si>
  <si>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</si>
  <si>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</si>
  <si>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</si>
  <si>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</si>
  <si>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</si>
  <si>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</si>
  <si>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</si>
  <si>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</si>
  <si>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</si>
  <si>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</si>
  <si>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</si>
  <si>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</si>
  <si>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</si>
  <si>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</si>
  <si>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</si>
  <si>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</si>
  <si>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</si>
  <si>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</si>
  <si>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</si>
  <si>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</si>
  <si>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</si>
  <si>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</si>
  <si>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</si>
  <si>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</si>
  <si>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</si>
  <si>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</si>
  <si>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</si>
  <si>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</si>
  <si>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</si>
  <si>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</si>
  <si>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</si>
  <si>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</si>
  <si>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</si>
  <si>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</si>
  <si>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</si>
  <si>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</si>
  <si>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</si>
  <si>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</si>
  <si>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</si>
  <si>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</si>
  <si>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</si>
  <si>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</si>
  <si>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</si>
  <si>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</si>
  <si>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</si>
  <si>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</si>
  <si>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</si>
  <si>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</si>
  <si>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</si>
  <si>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</si>
  <si>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</si>
  <si>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</si>
  <si>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</si>
  <si>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</si>
  <si>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</si>
  <si>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</si>
  <si>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</si>
  <si>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</si>
  <si>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</si>
  <si>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</si>
  <si>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</si>
  <si>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</si>
  <si>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</si>
  <si>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</si>
  <si>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</si>
  <si>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</si>
  <si>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</si>
  <si>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</si>
  <si>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</si>
  <si>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</si>
  <si>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</si>
  <si>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</si>
  <si>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</si>
  <si>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</si>
  <si>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</si>
  <si>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</si>
  <si>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</si>
  <si>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</si>
  <si>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</si>
  <si>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</si>
  <si>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</si>
  <si>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</si>
  <si>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</si>
  <si>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</si>
  <si>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</si>
  <si>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</si>
  <si>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</si>
  <si>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</si>
  <si>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</si>
  <si>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</si>
  <si>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</si>
  <si>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</si>
  <si>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</si>
  <si>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</si>
  <si>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</si>
  <si>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</si>
  <si>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</si>
  <si>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</si>
  <si>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</si>
  <si>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</si>
  <si>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</si>
  <si>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</si>
  <si>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</si>
  <si>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</si>
  <si>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</si>
  <si>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</si>
  <si>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</si>
  <si>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</si>
  <si>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</si>
  <si>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</si>
  <si>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</si>
  <si>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</si>
  <si>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</si>
  <si>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</si>
  <si>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</si>
  <si>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</si>
  <si>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</si>
  <si>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</si>
  <si>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</si>
  <si>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</si>
  <si>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</si>
  <si>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</si>
  <si>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</si>
  <si>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</si>
  <si>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</si>
  <si>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</si>
  <si>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</si>
  <si>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</si>
  <si>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</si>
  <si>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</si>
  <si>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</si>
  <si>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</si>
  <si>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</si>
  <si>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</si>
  <si>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</si>
  <si>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</si>
  <si>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</si>
  <si>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</si>
  <si>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</si>
  <si>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</si>
  <si>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</si>
  <si>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</si>
  <si>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</si>
  <si>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</si>
  <si>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</si>
  <si>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</si>
  <si>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</si>
  <si>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</si>
  <si>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</si>
  <si>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</si>
  <si>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</si>
  <si>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</si>
  <si>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</si>
  <si>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</si>
  <si>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</si>
  <si>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</si>
  <si>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</si>
  <si>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</si>
  <si>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</si>
  <si>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</si>
  <si>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</si>
  <si>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</si>
  <si>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</si>
  <si>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</si>
  <si>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</si>
  <si>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</si>
  <si>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</si>
  <si>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</si>
  <si>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</si>
  <si>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</si>
  <si>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</si>
  <si>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</si>
  <si>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</si>
  <si>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</si>
  <si>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</si>
  <si>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</si>
  <si>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</si>
  <si>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</si>
  <si>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</si>
  <si>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</si>
  <si>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</si>
  <si>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</si>
  <si>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</si>
  <si>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</si>
  <si>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</si>
  <si>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</si>
  <si>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</si>
  <si>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</si>
  <si>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</si>
  <si>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</si>
  <si>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</si>
  <si>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</si>
  <si>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</si>
  <si>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</si>
  <si>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</si>
  <si>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</si>
  <si>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</si>
  <si>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</si>
  <si>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</si>
  <si>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</si>
  <si>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</si>
  <si>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</si>
  <si>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</si>
  <si>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</si>
  <si>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</si>
  <si>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</si>
  <si>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</si>
  <si>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</si>
  <si>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</si>
  <si>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</si>
  <si>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</si>
  <si>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</si>
  <si>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</si>
  <si>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</si>
  <si>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</si>
  <si>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</si>
  <si>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</si>
  <si>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</si>
  <si>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</si>
  <si>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</si>
  <si>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</si>
  <si>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</si>
  <si>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</si>
  <si>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</si>
  <si>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</si>
  <si>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</si>
  <si>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</si>
  <si>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</si>
  <si>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</si>
  <si>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</si>
  <si>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</si>
  <si>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</si>
  <si>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</si>
  <si>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</si>
  <si>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</si>
  <si>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</si>
  <si>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</si>
  <si>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</si>
  <si>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</si>
  <si>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</si>
  <si>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</si>
  <si>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</si>
  <si>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</si>
  <si>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</si>
  <si>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</si>
  <si>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</si>
  <si>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</si>
  <si>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</si>
  <si>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</si>
  <si>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</si>
  <si>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</si>
  <si>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</si>
  <si>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</si>
  <si>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</si>
  <si>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</si>
  <si>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</si>
  <si>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</si>
  <si>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</si>
  <si>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</si>
  <si>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</si>
  <si>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</si>
  <si>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</si>
  <si>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</si>
  <si>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</si>
  <si>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</si>
  <si>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</si>
  <si>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</si>
  <si>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</si>
  <si>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</si>
  <si>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</si>
  <si>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</si>
  <si>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</si>
  <si>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</si>
  <si>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</si>
  <si>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</si>
  <si>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</si>
  <si>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</si>
  <si>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</si>
  <si>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</si>
  <si>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</si>
  <si>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</si>
  <si>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</si>
  <si>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</si>
  <si>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</si>
  <si>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</si>
  <si>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</si>
  <si>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</si>
  <si>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</si>
  <si>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</si>
  <si>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</si>
  <si>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</si>
  <si>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</si>
  <si>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</si>
  <si>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</si>
  <si>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</si>
  <si>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</si>
  <si>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</si>
  <si>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</si>
  <si>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</si>
  <si>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</si>
  <si>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</si>
  <si>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</si>
  <si>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</si>
  <si>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</si>
  <si>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</si>
  <si>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</si>
  <si>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</si>
  <si>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</si>
  <si>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</si>
  <si>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</si>
  <si>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</si>
  <si>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</si>
  <si>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</si>
  <si>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</si>
  <si>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</si>
  <si>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</si>
  <si>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</si>
  <si>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</si>
  <si>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</si>
  <si>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</si>
  <si>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</si>
  <si>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</si>
  <si>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</si>
  <si>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</si>
  <si>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</si>
  <si>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</si>
  <si>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</si>
  <si>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</si>
  <si>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</si>
  <si>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</si>
  <si>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</si>
  <si>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</si>
  <si>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</si>
  <si>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</si>
  <si>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</si>
  <si>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</si>
  <si>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</si>
  <si>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</si>
  <si>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</si>
  <si>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</si>
  <si>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</si>
  <si>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</si>
  <si>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</si>
  <si>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</si>
  <si>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</si>
  <si>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</si>
  <si>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</si>
  <si>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</si>
  <si>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</si>
  <si>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</si>
  <si>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</si>
  <si>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</si>
  <si>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</si>
  <si>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</si>
  <si>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</si>
  <si>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</si>
  <si>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</si>
  <si>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</si>
  <si>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</si>
  <si>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</si>
  <si>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</si>
  <si>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</si>
  <si>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</si>
  <si>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</si>
  <si>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</si>
  <si>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</si>
  <si>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</si>
  <si>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</si>
  <si>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</si>
  <si>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</si>
  <si>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</si>
  <si>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</si>
  <si>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</si>
  <si>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</si>
  <si>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</si>
  <si>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</si>
  <si>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</si>
  <si>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</si>
  <si>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</si>
  <si>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</si>
  <si>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</si>
  <si>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</si>
  <si>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</si>
  <si>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</si>
  <si>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</si>
  <si>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</si>
  <si>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</si>
  <si>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</si>
  <si>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</si>
  <si>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</si>
  <si>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</si>
  <si>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</si>
  <si>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</si>
  <si>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</si>
  <si>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</si>
  <si>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</si>
  <si>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</si>
  <si>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</si>
  <si>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</si>
  <si>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</si>
  <si>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</si>
  <si>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</si>
  <si>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</si>
  <si>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</si>
  <si>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</si>
  <si>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</si>
  <si>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</si>
  <si>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</si>
  <si>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</si>
  <si>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</si>
  <si>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</si>
  <si>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</si>
  <si>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</si>
  <si>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</si>
  <si>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</si>
  <si>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</si>
  <si>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</si>
  <si>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</si>
  <si>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</si>
  <si>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</si>
  <si>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</si>
  <si>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</si>
  <si>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</si>
  <si>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</si>
  <si>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</si>
  <si>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</si>
  <si>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</si>
  <si>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</si>
  <si>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</si>
  <si>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</si>
  <si>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</si>
  <si>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</si>
  <si>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</si>
  <si>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</si>
  <si>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</si>
  <si>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</si>
  <si>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</si>
  <si>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</si>
  <si>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</si>
  <si>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</si>
  <si>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</si>
  <si>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</si>
  <si>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</si>
  <si>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</si>
  <si>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</si>
  <si>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</si>
  <si>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</si>
  <si>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</si>
  <si>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</si>
  <si>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</si>
  <si>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</si>
  <si>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</si>
  <si>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</si>
  <si>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</si>
  <si>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</si>
  <si>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</si>
  <si>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</si>
  <si>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</si>
  <si>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</si>
  <si>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</si>
  <si>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</si>
  <si>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</si>
  <si>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</si>
  <si>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</si>
  <si>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</si>
  <si>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</si>
  <si>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</si>
  <si>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</si>
  <si>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</si>
  <si>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</si>
  <si>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</si>
  <si>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</si>
  <si>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</si>
  <si>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</si>
  <si>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</si>
  <si>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</si>
  <si>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</si>
  <si>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</si>
  <si>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</si>
  <si>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</si>
  <si>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</si>
  <si>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</si>
  <si>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</si>
  <si>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</si>
  <si>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</si>
  <si>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</si>
  <si>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</si>
  <si>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</si>
  <si>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</si>
  <si>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</si>
  <si>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</si>
  <si>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</si>
  <si>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</si>
  <si>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</si>
  <si>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</si>
  <si>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</si>
  <si>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</si>
  <si>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</si>
  <si>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</si>
  <si>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</si>
  <si>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</si>
  <si>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</si>
  <si>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</si>
  <si>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</si>
  <si>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</si>
  <si>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</si>
  <si>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</si>
  <si>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</si>
  <si>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</si>
  <si>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</si>
  <si>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</si>
  <si>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</si>
  <si>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</si>
  <si>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</si>
  <si>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</si>
  <si>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</si>
  <si>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</si>
  <si>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</si>
  <si>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</si>
  <si>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</si>
  <si>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</si>
  <si>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</si>
  <si>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</si>
  <si>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</si>
  <si>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</si>
  <si>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</si>
  <si>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</si>
  <si>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</si>
  <si>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</si>
  <si>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</si>
  <si>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</si>
  <si>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</si>
  <si>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</si>
  <si>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</si>
  <si>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</si>
  <si>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</si>
  <si>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</si>
  <si>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</si>
  <si>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</si>
  <si>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</si>
  <si>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</si>
  <si>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</si>
  <si>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</si>
  <si>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</si>
  <si>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</si>
  <si>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</si>
  <si>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</si>
  <si>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</si>
  <si>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</si>
  <si>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</si>
  <si>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</si>
  <si>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</si>
  <si>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</si>
  <si>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</si>
  <si>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</si>
  <si>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</si>
  <si>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</si>
  <si>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</si>
  <si>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</si>
  <si>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</si>
  <si>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</si>
  <si>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</si>
  <si>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</si>
  <si>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</si>
  <si>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</si>
  <si>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</si>
  <si>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</si>
  <si>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</si>
  <si>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</si>
  <si>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</si>
  <si>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</si>
  <si>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</si>
  <si>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</si>
  <si>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</si>
  <si>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</si>
  <si>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</si>
  <si>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</si>
  <si>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</si>
  <si>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</si>
  <si>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</si>
  <si>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</si>
  <si>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</si>
  <si>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</si>
  <si>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</si>
  <si>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</si>
  <si>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</si>
  <si>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</si>
  <si>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</si>
  <si>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</si>
  <si>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</si>
  <si>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</si>
  <si>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</si>
  <si>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</si>
  <si>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</si>
  <si>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</si>
  <si>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</si>
  <si>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</si>
  <si>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</si>
  <si>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</si>
  <si>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</si>
  <si>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</si>
  <si>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</si>
  <si>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</si>
  <si>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</si>
  <si>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</si>
  <si>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</si>
  <si>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</si>
  <si>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</si>
  <si>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</si>
  <si>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</si>
  <si>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</si>
  <si>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</si>
  <si>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</si>
  <si>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</si>
  <si>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</si>
  <si>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</si>
  <si>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</si>
  <si>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</si>
  <si>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</si>
  <si>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</si>
  <si>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</si>
  <si>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</si>
  <si>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</si>
  <si>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</si>
  <si>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</si>
  <si>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</si>
  <si>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</si>
  <si>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</si>
  <si>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</si>
  <si>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</si>
  <si>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</si>
  <si>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</si>
  <si>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</si>
  <si>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</si>
  <si>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</si>
  <si>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</si>
  <si>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</si>
  <si>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</si>
  <si>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</si>
  <si>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</si>
  <si>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</si>
  <si>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</si>
  <si>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</si>
  <si>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</si>
  <si>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</si>
  <si>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</si>
  <si>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</si>
  <si>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</si>
  <si>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</si>
  <si>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</si>
  <si>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</si>
  <si>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</si>
  <si>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</si>
  <si>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</si>
  <si>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</si>
  <si>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</si>
  <si>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</si>
  <si>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</si>
  <si>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</si>
  <si>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</si>
  <si>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</si>
  <si>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</si>
  <si>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</si>
  <si>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</si>
  <si>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</si>
  <si>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</si>
  <si>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</si>
  <si>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</si>
  <si>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</si>
  <si>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</si>
  <si>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</si>
  <si>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</si>
  <si>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</si>
  <si>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</si>
  <si>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</si>
  <si>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</si>
  <si>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</si>
  <si>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</si>
  <si>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</si>
  <si>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</si>
  <si>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</si>
  <si>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</si>
  <si>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</si>
  <si>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</si>
  <si>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</si>
  <si>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</si>
  <si>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</si>
  <si>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</si>
  <si>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</si>
  <si>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</si>
  <si>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</si>
  <si>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</si>
  <si>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</si>
  <si>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</si>
  <si>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</si>
  <si>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</si>
  <si>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</si>
  <si>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</si>
  <si>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</si>
  <si>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</si>
  <si>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</si>
  <si>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</si>
  <si>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</si>
  <si>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</si>
  <si>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</si>
  <si>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</si>
  <si>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</si>
  <si>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</si>
  <si>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</si>
  <si>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11-0510-2020</t>
  </si>
  <si>
    <t>PRESTAR LOS SERVICIOS DE EDUCACION INICIAL EN EL MARCO DE LA ATENCION INTEGRAL EN HOGARES INFANTILES, DE CONFORMIDAD CON EL MANUAL OPERATIVO DE LA MODALIDAD INSTITUCIONAL, EL LINEMAIENTO TECNICO PARA LA ATENCION A LA PRIMERA INFANCIA Y LAS DIRECTRICES ESTABLECIDAS POR EL ICBF, EN ARMONIA CON LA POLITICA DE ESTADO PARA EN DESARROLLO INTEGRAL DE LA PRIMERA INFANCIA DE CERO A SIEMPRE</t>
  </si>
  <si>
    <t>LAURA VICTORIA GONZALEZ ABRIL</t>
  </si>
  <si>
    <t>AUNAR RECURSOS TÉCNICOS, FÍSICOS, ADMINISTRATIVOS Y ECONÓMICOS ENTRE LAS PARTES, PARA GARANTIZAR LA EDUCACIÓN INICIAL EN EL MARCO DE LA ATENCIÓN INTEGRAL DE LAS NIÑAS Y NIÑOS EN PRIMERA INFANCIA, UBICADOS EN LOS BARRIOS ADSCRITOS A LAS LOCALIDADES DEL DISTRITO CAPITAL A TRAVÉS DE LA PUESTA EN FUNCIONAMIENTOS DE UN JARDÍN INFANTIL.</t>
  </si>
  <si>
    <t>SECRETARIA DISTRITAL DE INTEGRACION SOCIAL</t>
  </si>
  <si>
    <t>2018-8029</t>
  </si>
  <si>
    <t>2017-4470</t>
  </si>
  <si>
    <t>AUNAR RECURSOS TÉCNICOS, FÍSICOS, ADMINISTRATIVOS Y ECONÓMICOS ENTRE LAS PARTES, PARA GARANTIZAR LA ATENCIÓN INTEGRAL Y EDUCACIÓN INICIAL DE LOS NIÑOS Y NIÑAS EN PRIMERA INFANCIA, UBICADOS EN LOS BARRIOS ADSCRITOS A LA SUBDIRECCIÓN  LOCAL  DE ENGATIVA CON LA PUESTA EN FUNCIONAMIENTO DE UN JARDÍN INFANTIL COFINANCIADO</t>
  </si>
  <si>
    <t>2017-4316</t>
  </si>
  <si>
    <t>AUNAR RECURSOS TÉCNICOS, FÍSICOS, ADMINISTRATIVOS Y ECONÓMICOS ENTRE LAS PARTES, PARA GARANTIZAR LA ATENCIÓN INTEGRAL Y EDUCACIÓN INICIAL DE LOS NIÑOS Y NIÑAS EN PRIMERA INFANCIA, UBICADOS EN LOS BARRIOS ADSCRITOS A LA SUBDIRECCIÓN  LOCAL  DE ENGATIVA CON LA PUESTA EN FUNCIONAMIENTO DE UN JARDÍN INFANTIL COFINANCIADO.</t>
  </si>
  <si>
    <t>2017-4313</t>
  </si>
  <si>
    <t>2016-10344</t>
  </si>
  <si>
    <t xml:space="preserve">AUNAR RECURSOS TÉCNICOS, FÍSICOS, ADMINISTRATIVOS Y ECONÓMICOS ENTRE LAS PARTES, PARA GARANTIZAR LA ATENCIÓN INTEGRAL Y EDUCACIÓN INICIAL DE LOS NIÑOS Y NIÑAS EN PRIMERA INFANCIA,    UBICADOS   EN   LOS   BARRIOS
ADSCRITOS  A LA LOCALIDAD  DE ENGATIVACON LA PUESTA EN FUNCIONAMIENTO DEL JARDÍN INFANTIL COFINANCIADO C.C. ANTON PIRULERO
</t>
  </si>
  <si>
    <t>2016-10343</t>
  </si>
  <si>
    <t>AUNAR RECURSOS TÉCNICOS, FÍSICOS, ADMINISTRATIVOS Y ECONÓMICOS ENTRE LAS PARTES, PARA GARANTIZAR LA ATENCIÓN INTEGRAL Y EDUCACIÓN INICIAL DE LOS NIÑOS Y NIÑAS EN PRIMERA INFANCIA, UBICADOS EN LOS BARRIOS ADSCRITOS A LA LOCALIDAD DE ENGATIVA CON LA PUESTA EN FUNCIONAMIENTO DEL JARDÍN INFANTIL COFINANCIADO C.C. MAMÁ CANGURO</t>
  </si>
  <si>
    <t>2016-10340</t>
  </si>
  <si>
    <t>AUNAR RECURSOS TÉCNICOS, FÍSICOS, ADMINISTRATIVOS Y ECONÓMICOS ENTRE LAS PARTES, PARA GARANTIZAR LA ATENCIÓN INTEGRAL Y EDUCACIÓN INICIAL DE LOS NIÑOS Y NIÑAS EN PRIMERA INFANCIA, UBICADOS EN LOS BARRIOS ADSCRITOS A LA LOCALIDAD DE ENGATIVA CON LA PUESTA EN FUNCIONAMIENTO DEL JARDÍN INFANTIL COFINANCIADO C.C. PEPITOS PROACTIVOS</t>
  </si>
  <si>
    <t>2016-7617</t>
  </si>
  <si>
    <t>AUNAR RECURSOS TÉCNICOS, FÍSICOS, ADMINISTRATIVOS Y ECONÓMICOS ENTRE LAS PARTES, PARA GARANTIZAR LA ATENCIÓN INTEGRAL Y EDUCACIÓN INICIAL DE LOS NIÑOS Y NIÑAS EN PRIMERA INFANCIA, UBICADOS EN LOS BARRIOS ADSCRITOS A LA LOCALIDAD DE RAFAEL URIBE URIBE CON LA PUESTA EN FUNCIONAMIENTO DEL JARDÍN INFANTIL COFINANCIADO C.C. QUIROGA CENTRAL.</t>
  </si>
  <si>
    <t>2015-3941</t>
  </si>
  <si>
    <t xml:space="preserve">AUNAR RECURSOS TÉCNICOS, FÍSICOS, ADMINISTRATIVOS Y ECONÓMICOS ENTRE LAS PARTES, PARA GARANTIZAR LA ATENCIÓN INTEGRAL Y EDUCACIÓN INICIAL DE LOS NIÑOS Y NIÑAS EN PRIMERA INFANCIA,   UBICADOS   EN   LOS   BARRIOS
ADSCRITOS  A  LA  LOCALIDAD  DE  RAFAELURIBE URIBE CON LA PUESTA EN FUNCIONAMIENTO DEL JARDÍN INFANTIL COFINANCIADO C.C. QUIROGA CENTRAL
</t>
  </si>
  <si>
    <t>2015-1345</t>
  </si>
  <si>
    <t>AUNAR RECURSOS TÉCNICOS, FÍSICOS, ADMINISTRATIVOS Y ECONÓMICOS ENTRE LAS PARTES, PARA GARANTIZAR LA ATENCIÓN INTEGRAL Y EDUCACIÓN INICIAL DE LOS NIÑOS Y NIÑAS EN PRIMERA INFANCIA, UBICADOS EN LOS BARRIOS ADSCRITOS A LA LOCALIDAD DE ENGATIVA CON LA PUESTA EN FUNCIONAMIENTO DEL JARDÍN INFANTIL COFINANCIADO C.C. ANTON PIRULERO</t>
  </si>
  <si>
    <t>2015-1340</t>
  </si>
  <si>
    <t>2015-1330</t>
  </si>
  <si>
    <t xml:space="preserve">AUNAR RECURSOS TÉCNICOS, FÍSICOS,
ADMINISTRATIVOS Y ECONÓMICOS ENTRE LAS PARTES, PARA GARANTIZAR LA ATENCIÓN INTEGRAL Y EDUCACIÓN INICIAL DE LOS NIÑOS Y NIÑAS EN PRIMERA INFANCIA, UBICADOS EN LOS BARRIOS ADSCRITOS A LA LOCALIDAD DE ENGATIVA CON LA PUESTA EN FUNCIONAMIENTO DEL JARDÍN INFANTIL COFINANCIADO C.C. PEPITOS PROACTIVOS
</t>
  </si>
  <si>
    <t>2014-7132</t>
  </si>
  <si>
    <t>AUNAR RECURSOS TÉCNICOS, FÍSICOS, ADMINISTRATIVOS Y ECONÓMICOS ENTRE LAS PARTES, PARA GARANTIZAR LA ATENCIÓN INTEGRAL Y EDUCACIÓN INICIAL DE LOS NIÑOS Y NIÑAS EN PRIMERA INFANCIA, UBICADOS EN LOS BARRIOS ADSCRITOS A LA LOCALIDAD DE ENGATIVA CON LA PUESTA EN FUNCIONAMIENTO DEL JARDÍN INFANTIL COFINANCIADO C.C. ANTON PIRULERO.</t>
  </si>
  <si>
    <t>2014-7038</t>
  </si>
  <si>
    <t>2014-6401</t>
  </si>
  <si>
    <t>2014-5280</t>
  </si>
  <si>
    <t>AUNAR RECURSOS TÉCNICOS, FÍSICOS, ADMINISTRATIVOS Y ECONÓMICOS ENTRE LAS PARTES, PARA GARANTIZAR LA ATENCIÓN INTEGRAL Y EDUCACIÓN INICIAL DE LOS NIÑOS Y NIÑAS EN PRIMERA INFANCIA, UBICADOS EN LOS BARRIOS ADSCRITOS A LA LOCALIDAD DE ENGATIVA CON LA PUESTA EN FUNCIONAMIENTO DEL JARDÍN INFANTIL COFINANCIADO C.C. MAMA CANGURO.</t>
  </si>
  <si>
    <t>2013-5657</t>
  </si>
  <si>
    <t>2013-5519</t>
  </si>
  <si>
    <t>2013-4898</t>
  </si>
  <si>
    <t>2013-4893</t>
  </si>
  <si>
    <t>AUNAR RECURSOS TÉCNICOS, FÍSICOS, ADMINISTRATIVOS Y ECONÓMICOS ENTRE LAS PARTES, PARA GARANTIZAR LA ATENCIÓN INTEGRAL Y EDUCACIÓN INICIAL DE LOS NIÑOS Y NIÑAS EN PRIMERA INFANCIA, UBICADOS EN LOS BARRIOS ADSCRITOS A LA LOCALIDAD DE ENGATIVA CON LA PUESTA EN FUNCIONAMIENTO DEL JARDÍN INFANTIL COFINANCIADO C.C. PEPITOS PROACTIVOS.</t>
  </si>
  <si>
    <t>2012-5240</t>
  </si>
  <si>
    <t xml:space="preserve">AUNAR    RECURSOS    TÉCNICOS,  FÍSICOS,
ADMINISTRATIVOS Y ECONÓMICOS ENTRE LAS PARTES, PARA GARANTIZAR LAATENCIÓN INTEGRAL Y EDUCACIÓN INICIAL DE LOS NIÑOS Y NIÑAS EN PRIMERA INFANCIA, UBICADOS EN LOS BARRIOS ADSCRITOS A LA LOCALIDAD DE RAFAEL URIBE URIBE A TRAVÉS DE LOS SERVICIOS DE EDUCACIÓN INICIAL EN ÁMBITO INSTITUCIONAL Y DE ATENCIÓN PARA PROTECCIÓN, GARANTÍA Y RESTABLECIMIENTO PLENO DE LOS DERECHOS DE LOS NIÑOS, NIÑAS EN SITUACIÓN DE TRABAJO INFANTIL, ACOMPAÑAMIENTO EN ACTIVIDADES LABORALES DE LOS PADRES O ENCIERRO PARENTALIZADO.
</t>
  </si>
  <si>
    <t>2012-146</t>
  </si>
  <si>
    <t xml:space="preserve">AUNAR RECURSOS TÉCNICOS, FÍSICOS, ADMINISTRATIVOS Y ECONÓMICOS ENTRE LAS PARTES, PARA GARANTIZAR LA ATENCIÓN INTEGRAL Y EDUCACIÓN INICIAL
DE   LOS   NIÑOS   Y   NIÑAS   EN   PRIMERAINFANCIA, UBICADOS EN LOS BARRIOS ADSCRITOS A LA LOCALIDAD DE ENGATIVA, CON LA PUESTA EN FUNCIONAMIENTO DEL JARDÍN INFANTIL CC PEPITOS PROACTIVOS
</t>
  </si>
  <si>
    <t>2012-145</t>
  </si>
  <si>
    <t xml:space="preserve">AUNAR RECURSOS TÉCNICOS, FÍSICOS, ADMINISTRATIVOS Y ECONÓMICOS ENTRE LAS PARTES, PARA GARANTIZAR LA ATENCIÓN INTEGRAL Y EDUCACIÓN INICIAL
DE   LOS   NIÑOS   Y   NIÑAS   EN   PRIMERAINFANCIA, UBICADOS EN LOS BARRIOS ADSCRITOS A LA LOCALIDAD DE ENGATIVA, CON LA PUESTA EN FUNCIONAMIENTO DEL JARDÍN INFANTIL CC ANTON PIRULERO
</t>
  </si>
  <si>
    <t>2012-144</t>
  </si>
  <si>
    <t xml:space="preserve">AUNAR RECURSOS TÉCNICOS, FÍSICOS, ADMINISTRATIVOS Y ECONÓMICOS ENTRE LAS PARTES, PARA GARANTIZAR LA ATENCIÓN INTEGRAL Y EDUCACIÓN INICIAL DE LOS NIÑOS Y NIÑAS EN PRIMERA INFANCIA,   UBICADOS   EN   LOS   BARRIOS
ADSCRITOS A LA LOCALIDAD DE ENGATIVA,CON LA PUESTA EN FUNCIONAMIENTO DEL JARDÍN INFANTIL CC MAMA CANGURO
</t>
  </si>
  <si>
    <t>2011-3716</t>
  </si>
  <si>
    <t>AUNAR RECURSOS TÉCNICOS, FÍSICOS, ADMINISTRATIVOS Y ECONÓMICOS ENTRE LAS PARTES PARA PRESTAR EL SERVICIO DE EDUCACIÓN INICIAL CON ENFOQUE DE ATENCIÓN INTEGRAL A LA PRIMERA INFANCIA, A NIÑOS Y NIÑAS DE TRES (3) MESES A MENOS DE SEIS (6) AÑOS DE EDAD, UBICADOS EN LOS BARRIOS ADSCRITOS A LA SUBDIRECCIÓN LOCAL PARA LA INTEGRACIÓN SOCIAL DE ENGATIVA.</t>
  </si>
  <si>
    <t>2011-3669</t>
  </si>
  <si>
    <t>AUNAR RECURSOS TÉCNICOS, FÍSICOS, ADMINISTRATIVOS Y ECONÓMICOS ENTRE LAS PARTES PARA PRESTAR EL SERVICIO DE EDUCACIÓN INICIAL CON ENFOQUE DE ATENCIÓN INTEGRAL A LA PRIMERA INFANCIA, A NIÑOS Y NIÑAS DE TRES (3) MESES A MENOS DE SEIS (6) AÑOS DE EDAD, UBICADOS EN LOS BARRIOS ADSCRITOS A LA SUBDIRECCIÓN LOCAL PARA LA INTEGRACIÓN SOCIAL DE ENGATIVA</t>
  </si>
  <si>
    <t>2011-3529</t>
  </si>
  <si>
    <t>2010-3177</t>
  </si>
  <si>
    <t>AUNAR RECURSOS TÉCNICOS, FÍSICOS, ADMINISTRATIVOS Y ECONÓMICOS ENTRE LAS PARTES PARA PRESTAR EL SERVICIO DE EDUCACIÓN INICIAL CON ENFOQUE DE ATENCIÓN INTEGRAL A LA PRIMERA INFANCIA, A NIÑOS Y NIÑAS DE TRES (3) MESES A MENOS DE SEIS (6) AÑOS DE EDAD, UBICADOS EN LOS BARRIOS ADSCRITOS A LA SUBDIRECCIÓN LOCAL PARA LA INTEGRACIÓN SOCIAL DE ENGATIVÁ</t>
  </si>
  <si>
    <t>2010-2889</t>
  </si>
  <si>
    <t xml:space="preserve">AUNAR RECURSOS TÉCNICOS, FÍSICOS, ADMINISTRATIVOS Y ECONÓMICOS ENTRE LAS PARTES PARA PRESTAR EL SERVICIO DE EDUCACIÓN INICIAL CON ENFOQUE DE ATENCIÓN INTEGRAL A LA PRIMERA INFANCIA, A NIÑOS Y NIÑAS DE TRES (3) MESES A MENOS DE SEIS (6) AÑOS DE EDAD, UBICADOS EN LOS BARRIOS ADSCRITOS   A   LA   SUBDIRECCIÓN LOCAL
PARA     LA     INTEGRACIÓN     SOCIAL     DEENGATIVÁ
</t>
  </si>
  <si>
    <t>2009-3430</t>
  </si>
  <si>
    <t>ATENCIÓN INTEGRAL EN EDUCACIÓN INICIAL A NIÑOS Y NIÑAS DE TRES (3) MESES A CINCO (5) AÑOS, UBICADOS EN LOS BARRIOS ADSCRITOS A LA SUBDIRECCIÓN LOCAL PARA LA INTEGRACIÓN SOCIAL DE ENGATIVA.</t>
  </si>
  <si>
    <t>2009-2913</t>
  </si>
  <si>
    <t>CL 25 B 80 C 12</t>
  </si>
  <si>
    <t>4101354</t>
  </si>
  <si>
    <t>corporacioncordin@hotmail.com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</si>
  <si>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</si>
  <si>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2021-25-10000849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</si>
</sst>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G179" zoomScale="78" zoomScaleNormal="95" zoomScaleSheetLayoutView="78" zoomScalePageLayoutView="40" workbookViewId="0">
      <selection activeCell="D27" sqref="D2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2653</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79" t="str">
        <f>HYPERLINK("#MI_Oferente_Singular!A114","CAPACIDAD RESIDUAL")</f>
        <v>CAPACIDAD RESIDUAL</v>
      </c>
      <c r="F8" s="180"/>
      <c r="G8" s="18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79" t="str">
        <f>HYPERLINK("#MI_Oferente_Singular!A162","TALENTO HUMANO")</f>
        <v>TALENTO HUMANO</v>
      </c>
      <c r="F9" s="180"/>
      <c r="G9" s="18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79" t="str">
        <f>HYPERLINK("#MI_Oferente_Singular!F162","INFRAESTRUCTURA")</f>
        <v>INFRAESTRUCTURA</v>
      </c>
      <c r="F10" s="180"/>
      <c r="G10" s="18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2737</v>
      </c>
      <c r="D15" s="35"/>
      <c r="E15" s="35"/>
      <c r="F15" s="5"/>
      <c r="G15" s="32" t="s">
        <v>1168</v>
      </c>
      <c r="H15" s="103" t="s">
        <v>516</v>
      </c>
      <c r="I15" s="32" t="s">
        <v>2624</v>
      </c>
      <c r="J15" s="108" t="s">
        <v>2626</v>
      </c>
      <c r="L15" s="205" t="s">
        <v>8</v>
      </c>
      <c r="M15" s="205"/>
      <c r="N15" s="124"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25">
      <c r="A20" s="9"/>
      <c r="B20" s="109">
        <v>830072816</v>
      </c>
      <c r="C20" s="5"/>
      <c r="D20" s="73"/>
      <c r="E20" s="5"/>
      <c r="F20" s="5"/>
      <c r="G20" s="5"/>
      <c r="H20" s="182"/>
      <c r="I20" s="145" t="s">
        <v>516</v>
      </c>
      <c r="J20" s="146" t="s">
        <v>608</v>
      </c>
      <c r="K20" s="147">
        <v>393333820</v>
      </c>
      <c r="L20" s="148"/>
      <c r="M20" s="148">
        <v>44561</v>
      </c>
      <c r="N20" s="131">
        <f>+(M20-L20)/30</f>
        <v>1485.3666666666666</v>
      </c>
      <c r="O20" s="134"/>
      <c r="U20" s="130"/>
      <c r="V20" s="105">
        <f ca="1">NOW()</f>
        <v>44193.693483449075</v>
      </c>
      <c r="W20" s="105">
        <f ca="1">NOW()</f>
        <v>44193.693483449075</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5"/>
      <c r="I37" s="126"/>
      <c r="J37" s="126"/>
      <c r="K37" s="126"/>
      <c r="L37" s="126"/>
      <c r="M37" s="126"/>
      <c r="N37" s="126"/>
      <c r="O37" s="127"/>
    </row>
    <row r="38" spans="1:16" ht="21" customHeight="1" x14ac:dyDescent="0.25">
      <c r="A38" s="9"/>
      <c r="B38" s="174" t="str">
        <f>VLOOKUP(B20,EAS!A2:B1439,2,0)</f>
        <v>CORPORACION PARA EL DESARROLLO INTEGRAL HUMANO CORDIN</v>
      </c>
      <c r="C38" s="174"/>
      <c r="D38" s="174"/>
      <c r="E38" s="174"/>
      <c r="F38" s="174"/>
      <c r="G38" s="5"/>
      <c r="H38" s="128"/>
      <c r="I38" s="186" t="s">
        <v>7</v>
      </c>
      <c r="J38" s="186"/>
      <c r="K38" s="186"/>
      <c r="L38" s="186"/>
      <c r="M38" s="186"/>
      <c r="N38" s="186"/>
      <c r="O38" s="129"/>
    </row>
    <row r="39" spans="1:16" ht="42.95" customHeight="1" thickBot="1" x14ac:dyDescent="0.3">
      <c r="A39" s="10"/>
      <c r="B39" s="11"/>
      <c r="C39" s="11"/>
      <c r="D39" s="11"/>
      <c r="E39" s="11"/>
      <c r="F39" s="11"/>
      <c r="G39" s="11"/>
      <c r="H39" s="10"/>
      <c r="I39" s="218" t="s">
        <v>2736</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2654</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8" t="s">
        <v>2680</v>
      </c>
      <c r="C48" s="110" t="s">
        <v>31</v>
      </c>
      <c r="D48" s="117" t="s">
        <v>2681</v>
      </c>
      <c r="E48" s="141">
        <v>43325</v>
      </c>
      <c r="F48" s="141">
        <v>43909</v>
      </c>
      <c r="G48" s="156">
        <f>IF(AND(E48&lt;&gt;"",F48&lt;&gt;""),((F48-E48)/30),"")</f>
        <v>19.466666666666665</v>
      </c>
      <c r="H48" s="115" t="s">
        <v>2679</v>
      </c>
      <c r="I48" s="111" t="s">
        <v>1156</v>
      </c>
      <c r="J48" s="111" t="s">
        <v>188</v>
      </c>
      <c r="K48" s="119">
        <v>2959773512</v>
      </c>
      <c r="L48" s="112" t="s">
        <v>1148</v>
      </c>
      <c r="M48" s="113">
        <v>1</v>
      </c>
      <c r="N48" s="112" t="s">
        <v>27</v>
      </c>
      <c r="O48" s="112" t="s">
        <v>1148</v>
      </c>
      <c r="P48" s="78"/>
    </row>
    <row r="49" spans="1:16" s="6" customFormat="1" ht="24.75" customHeight="1" x14ac:dyDescent="0.25">
      <c r="A49" s="139">
        <v>2</v>
      </c>
      <c r="B49" s="118" t="s">
        <v>2680</v>
      </c>
      <c r="C49" s="110" t="s">
        <v>31</v>
      </c>
      <c r="D49" s="117" t="s">
        <v>2682</v>
      </c>
      <c r="E49" s="141">
        <v>42800</v>
      </c>
      <c r="F49" s="141">
        <v>43280</v>
      </c>
      <c r="G49" s="156">
        <f t="shared" ref="G49:G50" si="2">IF(AND(E49&lt;&gt;"",F49&lt;&gt;""),((F49-E49)/30),"")</f>
        <v>16</v>
      </c>
      <c r="H49" s="115" t="s">
        <v>2683</v>
      </c>
      <c r="I49" s="111" t="s">
        <v>1156</v>
      </c>
      <c r="J49" s="111" t="s">
        <v>188</v>
      </c>
      <c r="K49" s="119">
        <v>776039783</v>
      </c>
      <c r="L49" s="112" t="s">
        <v>1148</v>
      </c>
      <c r="M49" s="113">
        <v>1</v>
      </c>
      <c r="N49" s="112" t="s">
        <v>27</v>
      </c>
      <c r="O49" s="112" t="s">
        <v>26</v>
      </c>
      <c r="P49" s="78"/>
    </row>
    <row r="50" spans="1:16" s="6" customFormat="1" ht="24.75" customHeight="1" x14ac:dyDescent="0.25">
      <c r="A50" s="139">
        <v>3</v>
      </c>
      <c r="B50" s="118" t="s">
        <v>2680</v>
      </c>
      <c r="C50" s="110" t="s">
        <v>31</v>
      </c>
      <c r="D50" s="117" t="s">
        <v>2684</v>
      </c>
      <c r="E50" s="141">
        <v>42800</v>
      </c>
      <c r="F50" s="141">
        <v>43280</v>
      </c>
      <c r="G50" s="156">
        <f t="shared" si="2"/>
        <v>16</v>
      </c>
      <c r="H50" s="118" t="s">
        <v>2685</v>
      </c>
      <c r="I50" s="111" t="s">
        <v>1156</v>
      </c>
      <c r="J50" s="111" t="s">
        <v>188</v>
      </c>
      <c r="K50" s="114">
        <v>874446417</v>
      </c>
      <c r="L50" s="112" t="s">
        <v>1148</v>
      </c>
      <c r="M50" s="113">
        <v>1</v>
      </c>
      <c r="N50" s="112" t="s">
        <v>27</v>
      </c>
      <c r="O50" s="112" t="s">
        <v>26</v>
      </c>
      <c r="P50" s="78"/>
    </row>
    <row r="51" spans="1:16" s="6" customFormat="1" ht="24.75" customHeight="1" outlineLevel="1" x14ac:dyDescent="0.25">
      <c r="A51" s="139">
        <v>4</v>
      </c>
      <c r="B51" s="118" t="s">
        <v>2680</v>
      </c>
      <c r="C51" s="110" t="s">
        <v>31</v>
      </c>
      <c r="D51" s="117" t="s">
        <v>2686</v>
      </c>
      <c r="E51" s="141">
        <v>42800</v>
      </c>
      <c r="F51" s="141">
        <v>43280</v>
      </c>
      <c r="G51" s="156">
        <f t="shared" ref="G51:G107" si="3">IF(AND(E51&lt;&gt;"",F51&lt;&gt;""),((F51-E51)/30),"")</f>
        <v>16</v>
      </c>
      <c r="H51" s="118" t="s">
        <v>2685</v>
      </c>
      <c r="I51" s="111" t="s">
        <v>1156</v>
      </c>
      <c r="J51" s="111" t="s">
        <v>188</v>
      </c>
      <c r="K51" s="114">
        <v>837749517</v>
      </c>
      <c r="L51" s="112" t="s">
        <v>1148</v>
      </c>
      <c r="M51" s="113">
        <v>1</v>
      </c>
      <c r="N51" s="112" t="s">
        <v>27</v>
      </c>
      <c r="O51" s="112" t="s">
        <v>26</v>
      </c>
      <c r="P51" s="78"/>
    </row>
    <row r="52" spans="1:16" s="7" customFormat="1" ht="24.75" customHeight="1" outlineLevel="1" x14ac:dyDescent="0.25">
      <c r="A52" s="140">
        <v>5</v>
      </c>
      <c r="B52" s="118" t="s">
        <v>2680</v>
      </c>
      <c r="C52" s="110" t="s">
        <v>31</v>
      </c>
      <c r="D52" s="117" t="s">
        <v>2687</v>
      </c>
      <c r="E52" s="141">
        <v>42549</v>
      </c>
      <c r="F52" s="141">
        <v>42794</v>
      </c>
      <c r="G52" s="156">
        <f t="shared" si="3"/>
        <v>8.1666666666666661</v>
      </c>
      <c r="H52" s="115" t="s">
        <v>2688</v>
      </c>
      <c r="I52" s="111" t="s">
        <v>1156</v>
      </c>
      <c r="J52" s="111" t="s">
        <v>188</v>
      </c>
      <c r="K52" s="114">
        <v>287242000</v>
      </c>
      <c r="L52" s="112" t="s">
        <v>1148</v>
      </c>
      <c r="M52" s="113">
        <v>1</v>
      </c>
      <c r="N52" s="112" t="s">
        <v>27</v>
      </c>
      <c r="O52" s="112" t="s">
        <v>1148</v>
      </c>
      <c r="P52" s="79"/>
    </row>
    <row r="53" spans="1:16" s="7" customFormat="1" ht="24.75" customHeight="1" outlineLevel="1" x14ac:dyDescent="0.25">
      <c r="A53" s="140">
        <v>6</v>
      </c>
      <c r="B53" s="118" t="s">
        <v>2680</v>
      </c>
      <c r="C53" s="110" t="s">
        <v>31</v>
      </c>
      <c r="D53" s="117" t="s">
        <v>2689</v>
      </c>
      <c r="E53" s="141">
        <v>42549</v>
      </c>
      <c r="F53" s="141">
        <v>42794</v>
      </c>
      <c r="G53" s="156">
        <f t="shared" si="3"/>
        <v>8.1666666666666661</v>
      </c>
      <c r="H53" s="118" t="s">
        <v>2690</v>
      </c>
      <c r="I53" s="111" t="s">
        <v>1156</v>
      </c>
      <c r="J53" s="111" t="s">
        <v>188</v>
      </c>
      <c r="K53" s="119">
        <v>390090000</v>
      </c>
      <c r="L53" s="112" t="s">
        <v>1148</v>
      </c>
      <c r="M53" s="113">
        <v>1</v>
      </c>
      <c r="N53" s="112" t="s">
        <v>27</v>
      </c>
      <c r="O53" s="112" t="s">
        <v>1148</v>
      </c>
      <c r="P53" s="79"/>
    </row>
    <row r="54" spans="1:16" s="7" customFormat="1" ht="24.75" customHeight="1" outlineLevel="1" x14ac:dyDescent="0.25">
      <c r="A54" s="140">
        <v>7</v>
      </c>
      <c r="B54" s="118" t="s">
        <v>2680</v>
      </c>
      <c r="C54" s="110" t="s">
        <v>31</v>
      </c>
      <c r="D54" s="117" t="s">
        <v>2691</v>
      </c>
      <c r="E54" s="141">
        <v>42549</v>
      </c>
      <c r="F54" s="141">
        <v>42794</v>
      </c>
      <c r="G54" s="156">
        <f t="shared" si="3"/>
        <v>8.1666666666666661</v>
      </c>
      <c r="H54" s="118" t="s">
        <v>2692</v>
      </c>
      <c r="I54" s="111" t="s">
        <v>1156</v>
      </c>
      <c r="J54" s="111" t="s">
        <v>188</v>
      </c>
      <c r="K54" s="119">
        <v>366634000</v>
      </c>
      <c r="L54" s="112" t="s">
        <v>1148</v>
      </c>
      <c r="M54" s="113">
        <v>1</v>
      </c>
      <c r="N54" s="112" t="s">
        <v>27</v>
      </c>
      <c r="O54" s="112" t="s">
        <v>1148</v>
      </c>
      <c r="P54" s="79"/>
    </row>
    <row r="55" spans="1:16" s="7" customFormat="1" ht="24.75" customHeight="1" outlineLevel="1" x14ac:dyDescent="0.25">
      <c r="A55" s="140">
        <v>8</v>
      </c>
      <c r="B55" s="118" t="s">
        <v>2680</v>
      </c>
      <c r="C55" s="110" t="s">
        <v>31</v>
      </c>
      <c r="D55" s="117" t="s">
        <v>2693</v>
      </c>
      <c r="E55" s="141">
        <v>42459</v>
      </c>
      <c r="F55" s="141">
        <v>42720</v>
      </c>
      <c r="G55" s="156">
        <f t="shared" si="3"/>
        <v>8.6999999999999993</v>
      </c>
      <c r="H55" s="118" t="s">
        <v>2694</v>
      </c>
      <c r="I55" s="111" t="s">
        <v>1156</v>
      </c>
      <c r="J55" s="111" t="s">
        <v>188</v>
      </c>
      <c r="K55" s="119">
        <v>640027816</v>
      </c>
      <c r="L55" s="112" t="s">
        <v>1148</v>
      </c>
      <c r="M55" s="113">
        <v>1</v>
      </c>
      <c r="N55" s="112" t="s">
        <v>27</v>
      </c>
      <c r="O55" s="112" t="s">
        <v>1148</v>
      </c>
      <c r="P55" s="79"/>
    </row>
    <row r="56" spans="1:16" s="7" customFormat="1" ht="24.75" customHeight="1" outlineLevel="1" x14ac:dyDescent="0.25">
      <c r="A56" s="140">
        <v>9</v>
      </c>
      <c r="B56" s="118" t="s">
        <v>2680</v>
      </c>
      <c r="C56" s="110" t="s">
        <v>31</v>
      </c>
      <c r="D56" s="117" t="s">
        <v>2695</v>
      </c>
      <c r="E56" s="141">
        <v>42044</v>
      </c>
      <c r="F56" s="141">
        <v>42440</v>
      </c>
      <c r="G56" s="156">
        <f t="shared" si="3"/>
        <v>13.2</v>
      </c>
      <c r="H56" s="115" t="s">
        <v>2696</v>
      </c>
      <c r="I56" s="111" t="s">
        <v>1156</v>
      </c>
      <c r="J56" s="111" t="s">
        <v>188</v>
      </c>
      <c r="K56" s="119">
        <v>759713630</v>
      </c>
      <c r="L56" s="112" t="s">
        <v>1148</v>
      </c>
      <c r="M56" s="113">
        <v>1</v>
      </c>
      <c r="N56" s="112" t="s">
        <v>27</v>
      </c>
      <c r="O56" s="112" t="s">
        <v>26</v>
      </c>
      <c r="P56" s="79"/>
    </row>
    <row r="57" spans="1:16" s="7" customFormat="1" ht="24.75" customHeight="1" outlineLevel="1" x14ac:dyDescent="0.25">
      <c r="A57" s="140">
        <v>10</v>
      </c>
      <c r="B57" s="118" t="s">
        <v>2680</v>
      </c>
      <c r="C57" s="65" t="s">
        <v>31</v>
      </c>
      <c r="D57" s="117" t="s">
        <v>2697</v>
      </c>
      <c r="E57" s="141">
        <v>42033</v>
      </c>
      <c r="F57" s="141">
        <v>42545</v>
      </c>
      <c r="G57" s="156">
        <f t="shared" si="3"/>
        <v>17.066666666666666</v>
      </c>
      <c r="H57" s="118" t="s">
        <v>2698</v>
      </c>
      <c r="I57" s="63" t="s">
        <v>1156</v>
      </c>
      <c r="J57" s="63" t="s">
        <v>188</v>
      </c>
      <c r="K57" s="119">
        <v>667576630</v>
      </c>
      <c r="L57" s="65" t="s">
        <v>1148</v>
      </c>
      <c r="M57" s="67">
        <v>1</v>
      </c>
      <c r="N57" s="65" t="s">
        <v>27</v>
      </c>
      <c r="O57" s="65" t="s">
        <v>1148</v>
      </c>
      <c r="P57" s="79"/>
    </row>
    <row r="58" spans="1:16" s="7" customFormat="1" ht="24.75" customHeight="1" outlineLevel="1" x14ac:dyDescent="0.25">
      <c r="A58" s="140">
        <v>11</v>
      </c>
      <c r="B58" s="118" t="s">
        <v>2680</v>
      </c>
      <c r="C58" s="65" t="s">
        <v>31</v>
      </c>
      <c r="D58" s="117" t="s">
        <v>2699</v>
      </c>
      <c r="E58" s="141">
        <v>42031</v>
      </c>
      <c r="F58" s="141">
        <v>42545</v>
      </c>
      <c r="G58" s="156">
        <f t="shared" si="3"/>
        <v>17.133333333333333</v>
      </c>
      <c r="H58" s="118" t="s">
        <v>2690</v>
      </c>
      <c r="I58" s="63" t="s">
        <v>1156</v>
      </c>
      <c r="J58" s="63" t="s">
        <v>188</v>
      </c>
      <c r="K58" s="119">
        <v>823318967</v>
      </c>
      <c r="L58" s="65" t="s">
        <v>1148</v>
      </c>
      <c r="M58" s="67">
        <v>1</v>
      </c>
      <c r="N58" s="65" t="s">
        <v>27</v>
      </c>
      <c r="O58" s="65" t="s">
        <v>26</v>
      </c>
      <c r="P58" s="79"/>
    </row>
    <row r="59" spans="1:16" s="7" customFormat="1" ht="24.75" customHeight="1" outlineLevel="1" x14ac:dyDescent="0.25">
      <c r="A59" s="140">
        <v>12</v>
      </c>
      <c r="B59" s="118" t="s">
        <v>2680</v>
      </c>
      <c r="C59" s="65" t="s">
        <v>31</v>
      </c>
      <c r="D59" s="117" t="s">
        <v>2700</v>
      </c>
      <c r="E59" s="141">
        <v>42031</v>
      </c>
      <c r="F59" s="141">
        <v>42545</v>
      </c>
      <c r="G59" s="156">
        <f t="shared" si="3"/>
        <v>17.133333333333333</v>
      </c>
      <c r="H59" s="115" t="s">
        <v>2701</v>
      </c>
      <c r="I59" s="63" t="s">
        <v>1156</v>
      </c>
      <c r="J59" s="63" t="s">
        <v>188</v>
      </c>
      <c r="K59" s="119">
        <v>721320857</v>
      </c>
      <c r="L59" s="65" t="s">
        <v>1148</v>
      </c>
      <c r="M59" s="67">
        <v>1</v>
      </c>
      <c r="N59" s="65" t="s">
        <v>27</v>
      </c>
      <c r="O59" s="65" t="s">
        <v>1148</v>
      </c>
      <c r="P59" s="79"/>
    </row>
    <row r="60" spans="1:16" s="7" customFormat="1" ht="24.75" customHeight="1" outlineLevel="1" x14ac:dyDescent="0.25">
      <c r="A60" s="140">
        <v>13</v>
      </c>
      <c r="B60" s="118" t="s">
        <v>2680</v>
      </c>
      <c r="C60" s="65" t="s">
        <v>31</v>
      </c>
      <c r="D60" s="117" t="s">
        <v>2702</v>
      </c>
      <c r="E60" s="141">
        <v>41843</v>
      </c>
      <c r="F60" s="141">
        <v>42032</v>
      </c>
      <c r="G60" s="156">
        <f t="shared" si="3"/>
        <v>6.3</v>
      </c>
      <c r="H60" s="118" t="s">
        <v>2703</v>
      </c>
      <c r="I60" s="63" t="s">
        <v>1156</v>
      </c>
      <c r="J60" s="63" t="s">
        <v>188</v>
      </c>
      <c r="K60" s="119">
        <v>205680001</v>
      </c>
      <c r="L60" s="65" t="s">
        <v>1148</v>
      </c>
      <c r="M60" s="67">
        <v>1</v>
      </c>
      <c r="N60" s="65" t="s">
        <v>27</v>
      </c>
      <c r="O60" s="65" t="s">
        <v>1148</v>
      </c>
      <c r="P60" s="79"/>
    </row>
    <row r="61" spans="1:16" s="7" customFormat="1" ht="24.75" customHeight="1" outlineLevel="1" x14ac:dyDescent="0.25">
      <c r="A61" s="140">
        <v>14</v>
      </c>
      <c r="B61" s="118" t="s">
        <v>2680</v>
      </c>
      <c r="C61" s="65" t="s">
        <v>31</v>
      </c>
      <c r="D61" s="117" t="s">
        <v>2704</v>
      </c>
      <c r="E61" s="141">
        <v>41837</v>
      </c>
      <c r="F61" s="141">
        <v>42038</v>
      </c>
      <c r="G61" s="156">
        <f t="shared" si="3"/>
        <v>6.7</v>
      </c>
      <c r="H61" s="118" t="s">
        <v>2694</v>
      </c>
      <c r="I61" s="63" t="s">
        <v>1156</v>
      </c>
      <c r="J61" s="63" t="s">
        <v>188</v>
      </c>
      <c r="K61" s="119">
        <v>341212521</v>
      </c>
      <c r="L61" s="65" t="s">
        <v>1148</v>
      </c>
      <c r="M61" s="67">
        <v>1</v>
      </c>
      <c r="N61" s="65" t="s">
        <v>27</v>
      </c>
      <c r="O61" s="65" t="s">
        <v>1148</v>
      </c>
      <c r="P61" s="79"/>
    </row>
    <row r="62" spans="1:16" s="7" customFormat="1" ht="24.75" customHeight="1" outlineLevel="1" x14ac:dyDescent="0.25">
      <c r="A62" s="140">
        <v>15</v>
      </c>
      <c r="B62" s="118" t="s">
        <v>2680</v>
      </c>
      <c r="C62" s="65" t="s">
        <v>31</v>
      </c>
      <c r="D62" s="117" t="s">
        <v>2705</v>
      </c>
      <c r="E62" s="141">
        <v>41682</v>
      </c>
      <c r="F62" s="141">
        <v>42026</v>
      </c>
      <c r="G62" s="156">
        <f t="shared" si="3"/>
        <v>11.466666666666667</v>
      </c>
      <c r="H62" s="118" t="s">
        <v>2692</v>
      </c>
      <c r="I62" s="63" t="s">
        <v>1156</v>
      </c>
      <c r="J62" s="63" t="s">
        <v>188</v>
      </c>
      <c r="K62" s="119">
        <v>430066200</v>
      </c>
      <c r="L62" s="65" t="s">
        <v>1148</v>
      </c>
      <c r="M62" s="67">
        <v>1</v>
      </c>
      <c r="N62" s="65" t="s">
        <v>27</v>
      </c>
      <c r="O62" s="65" t="s">
        <v>1148</v>
      </c>
      <c r="P62" s="79"/>
    </row>
    <row r="63" spans="1:16" s="7" customFormat="1" ht="24.75" customHeight="1" outlineLevel="1" x14ac:dyDescent="0.25">
      <c r="A63" s="140">
        <v>16</v>
      </c>
      <c r="B63" s="118" t="s">
        <v>2680</v>
      </c>
      <c r="C63" s="65" t="s">
        <v>31</v>
      </c>
      <c r="D63" s="117" t="s">
        <v>2706</v>
      </c>
      <c r="E63" s="141">
        <v>41662</v>
      </c>
      <c r="F63" s="141">
        <v>42026</v>
      </c>
      <c r="G63" s="156">
        <f t="shared" si="3"/>
        <v>12.133333333333333</v>
      </c>
      <c r="H63" s="118" t="s">
        <v>2707</v>
      </c>
      <c r="I63" s="63" t="s">
        <v>1156</v>
      </c>
      <c r="J63" s="63" t="s">
        <v>188</v>
      </c>
      <c r="K63" s="119">
        <v>551743490</v>
      </c>
      <c r="L63" s="65" t="s">
        <v>1148</v>
      </c>
      <c r="M63" s="67">
        <v>1</v>
      </c>
      <c r="N63" s="65" t="s">
        <v>27</v>
      </c>
      <c r="O63" s="65" t="s">
        <v>1148</v>
      </c>
      <c r="P63" s="79"/>
    </row>
    <row r="64" spans="1:16" s="7" customFormat="1" ht="24.75" customHeight="1" outlineLevel="1" x14ac:dyDescent="0.25">
      <c r="A64" s="140">
        <v>17</v>
      </c>
      <c r="B64" s="118" t="s">
        <v>2680</v>
      </c>
      <c r="C64" s="65" t="s">
        <v>31</v>
      </c>
      <c r="D64" s="117" t="s">
        <v>2708</v>
      </c>
      <c r="E64" s="141">
        <v>41402</v>
      </c>
      <c r="F64" s="141">
        <v>41838</v>
      </c>
      <c r="G64" s="156">
        <f t="shared" si="3"/>
        <v>14.533333333333333</v>
      </c>
      <c r="H64" s="118" t="s">
        <v>2703</v>
      </c>
      <c r="I64" s="63" t="s">
        <v>1156</v>
      </c>
      <c r="J64" s="63" t="s">
        <v>188</v>
      </c>
      <c r="K64" s="119">
        <v>473947201</v>
      </c>
      <c r="L64" s="65" t="s">
        <v>1148</v>
      </c>
      <c r="M64" s="67">
        <v>1</v>
      </c>
      <c r="N64" s="65" t="s">
        <v>27</v>
      </c>
      <c r="O64" s="65" t="s">
        <v>1148</v>
      </c>
      <c r="P64" s="79"/>
    </row>
    <row r="65" spans="1:16" s="7" customFormat="1" ht="24.75" customHeight="1" outlineLevel="1" x14ac:dyDescent="0.25">
      <c r="A65" s="140">
        <v>18</v>
      </c>
      <c r="B65" s="118" t="s">
        <v>2680</v>
      </c>
      <c r="C65" s="65" t="s">
        <v>31</v>
      </c>
      <c r="D65" s="117" t="s">
        <v>2709</v>
      </c>
      <c r="E65" s="141">
        <v>41400</v>
      </c>
      <c r="F65" s="141">
        <v>41824</v>
      </c>
      <c r="G65" s="156">
        <f t="shared" si="3"/>
        <v>14.133333333333333</v>
      </c>
      <c r="H65" s="118" t="s">
        <v>2694</v>
      </c>
      <c r="I65" s="63" t="s">
        <v>1156</v>
      </c>
      <c r="J65" s="63" t="s">
        <v>188</v>
      </c>
      <c r="K65" s="119">
        <v>763875425</v>
      </c>
      <c r="L65" s="65" t="s">
        <v>1148</v>
      </c>
      <c r="M65" s="67">
        <v>1</v>
      </c>
      <c r="N65" s="65" t="s">
        <v>27</v>
      </c>
      <c r="O65" s="65" t="s">
        <v>1148</v>
      </c>
      <c r="P65" s="79"/>
    </row>
    <row r="66" spans="1:16" s="7" customFormat="1" ht="24.75" customHeight="1" outlineLevel="1" x14ac:dyDescent="0.25">
      <c r="A66" s="140">
        <v>19</v>
      </c>
      <c r="B66" s="118" t="s">
        <v>2680</v>
      </c>
      <c r="C66" s="65" t="s">
        <v>31</v>
      </c>
      <c r="D66" s="117" t="s">
        <v>2710</v>
      </c>
      <c r="E66" s="141">
        <v>41383</v>
      </c>
      <c r="F66" s="141">
        <v>41661</v>
      </c>
      <c r="G66" s="156">
        <f t="shared" si="3"/>
        <v>9.2666666666666675</v>
      </c>
      <c r="H66" s="118" t="s">
        <v>2707</v>
      </c>
      <c r="I66" s="63" t="s">
        <v>1156</v>
      </c>
      <c r="J66" s="63" t="s">
        <v>188</v>
      </c>
      <c r="K66" s="119">
        <v>349799580</v>
      </c>
      <c r="L66" s="65" t="s">
        <v>1148</v>
      </c>
      <c r="M66" s="67">
        <v>1</v>
      </c>
      <c r="N66" s="65" t="s">
        <v>27</v>
      </c>
      <c r="O66" s="65" t="s">
        <v>1148</v>
      </c>
      <c r="P66" s="79"/>
    </row>
    <row r="67" spans="1:16" s="7" customFormat="1" ht="24.75" customHeight="1" outlineLevel="1" x14ac:dyDescent="0.25">
      <c r="A67" s="140">
        <v>20</v>
      </c>
      <c r="B67" s="118" t="s">
        <v>2680</v>
      </c>
      <c r="C67" s="65" t="s">
        <v>31</v>
      </c>
      <c r="D67" s="117" t="s">
        <v>2711</v>
      </c>
      <c r="E67" s="141">
        <v>41383</v>
      </c>
      <c r="F67" s="141">
        <v>41680</v>
      </c>
      <c r="G67" s="156">
        <f t="shared" si="3"/>
        <v>9.9</v>
      </c>
      <c r="H67" s="118" t="s">
        <v>2712</v>
      </c>
      <c r="I67" s="63" t="s">
        <v>1156</v>
      </c>
      <c r="J67" s="63" t="s">
        <v>188</v>
      </c>
      <c r="K67" s="119">
        <v>308208600</v>
      </c>
      <c r="L67" s="65" t="s">
        <v>1148</v>
      </c>
      <c r="M67" s="67">
        <v>1</v>
      </c>
      <c r="N67" s="65" t="s">
        <v>27</v>
      </c>
      <c r="O67" s="65" t="s">
        <v>1148</v>
      </c>
      <c r="P67" s="79"/>
    </row>
    <row r="68" spans="1:16" s="7" customFormat="1" ht="24.75" customHeight="1" outlineLevel="1" x14ac:dyDescent="0.25">
      <c r="A68" s="140">
        <v>21</v>
      </c>
      <c r="B68" s="118" t="s">
        <v>2680</v>
      </c>
      <c r="C68" s="65" t="s">
        <v>31</v>
      </c>
      <c r="D68" s="117" t="s">
        <v>2713</v>
      </c>
      <c r="E68" s="141">
        <v>41201</v>
      </c>
      <c r="F68" s="141">
        <v>41399</v>
      </c>
      <c r="G68" s="156">
        <f t="shared" si="3"/>
        <v>6.6</v>
      </c>
      <c r="H68" s="115" t="s">
        <v>2714</v>
      </c>
      <c r="I68" s="63" t="s">
        <v>1156</v>
      </c>
      <c r="J68" s="63" t="s">
        <v>188</v>
      </c>
      <c r="K68" s="119">
        <v>253714889</v>
      </c>
      <c r="L68" s="65" t="s">
        <v>1148</v>
      </c>
      <c r="M68" s="67">
        <v>1</v>
      </c>
      <c r="N68" s="65" t="s">
        <v>27</v>
      </c>
      <c r="O68" s="65" t="s">
        <v>1148</v>
      </c>
      <c r="P68" s="79"/>
    </row>
    <row r="69" spans="1:16" s="7" customFormat="1" ht="24.75" customHeight="1" outlineLevel="1" x14ac:dyDescent="0.25">
      <c r="A69" s="140">
        <v>22</v>
      </c>
      <c r="B69" s="118" t="s">
        <v>2680</v>
      </c>
      <c r="C69" s="65" t="s">
        <v>31</v>
      </c>
      <c r="D69" s="117" t="s">
        <v>2715</v>
      </c>
      <c r="E69" s="141">
        <v>40946</v>
      </c>
      <c r="F69" s="141">
        <v>41381</v>
      </c>
      <c r="G69" s="156">
        <f t="shared" si="3"/>
        <v>14.5</v>
      </c>
      <c r="H69" s="115" t="s">
        <v>2716</v>
      </c>
      <c r="I69" s="63" t="s">
        <v>1156</v>
      </c>
      <c r="J69" s="63" t="s">
        <v>188</v>
      </c>
      <c r="K69" s="119">
        <v>424565161</v>
      </c>
      <c r="L69" s="65" t="s">
        <v>1148</v>
      </c>
      <c r="M69" s="67">
        <v>1</v>
      </c>
      <c r="N69" s="65" t="s">
        <v>27</v>
      </c>
      <c r="O69" s="65" t="s">
        <v>1148</v>
      </c>
      <c r="P69" s="79"/>
    </row>
    <row r="70" spans="1:16" s="7" customFormat="1" ht="24.75" customHeight="1" outlineLevel="1" x14ac:dyDescent="0.25">
      <c r="A70" s="140">
        <v>23</v>
      </c>
      <c r="B70" s="118" t="s">
        <v>2680</v>
      </c>
      <c r="C70" s="65" t="s">
        <v>31</v>
      </c>
      <c r="D70" s="117" t="s">
        <v>2717</v>
      </c>
      <c r="E70" s="141">
        <v>40946</v>
      </c>
      <c r="F70" s="141">
        <v>41397</v>
      </c>
      <c r="G70" s="156">
        <f t="shared" si="3"/>
        <v>15.033333333333333</v>
      </c>
      <c r="H70" s="115" t="s">
        <v>2718</v>
      </c>
      <c r="I70" s="63" t="s">
        <v>1156</v>
      </c>
      <c r="J70" s="63" t="s">
        <v>188</v>
      </c>
      <c r="K70" s="119">
        <v>459750857</v>
      </c>
      <c r="L70" s="65" t="s">
        <v>1148</v>
      </c>
      <c r="M70" s="67">
        <v>1</v>
      </c>
      <c r="N70" s="65" t="s">
        <v>27</v>
      </c>
      <c r="O70" s="65" t="s">
        <v>1148</v>
      </c>
      <c r="P70" s="79"/>
    </row>
    <row r="71" spans="1:16" s="7" customFormat="1" ht="24.75" customHeight="1" outlineLevel="1" x14ac:dyDescent="0.25">
      <c r="A71" s="140">
        <v>24</v>
      </c>
      <c r="B71" s="118" t="s">
        <v>2680</v>
      </c>
      <c r="C71" s="65" t="s">
        <v>31</v>
      </c>
      <c r="D71" s="117" t="s">
        <v>2719</v>
      </c>
      <c r="E71" s="141">
        <v>40946</v>
      </c>
      <c r="F71" s="141">
        <v>41381</v>
      </c>
      <c r="G71" s="156">
        <f t="shared" si="3"/>
        <v>14.5</v>
      </c>
      <c r="H71" s="115" t="s">
        <v>2720</v>
      </c>
      <c r="I71" s="63" t="s">
        <v>1156</v>
      </c>
      <c r="J71" s="63" t="s">
        <v>188</v>
      </c>
      <c r="K71" s="119">
        <v>524008898</v>
      </c>
      <c r="L71" s="65" t="s">
        <v>1148</v>
      </c>
      <c r="M71" s="67">
        <v>1</v>
      </c>
      <c r="N71" s="65" t="s">
        <v>27</v>
      </c>
      <c r="O71" s="65" t="s">
        <v>1148</v>
      </c>
      <c r="P71" s="79"/>
    </row>
    <row r="72" spans="1:16" s="7" customFormat="1" ht="24.75" customHeight="1" outlineLevel="1" x14ac:dyDescent="0.25">
      <c r="A72" s="140">
        <v>25</v>
      </c>
      <c r="B72" s="118" t="s">
        <v>2680</v>
      </c>
      <c r="C72" s="65" t="s">
        <v>31</v>
      </c>
      <c r="D72" s="117" t="s">
        <v>2721</v>
      </c>
      <c r="E72" s="141">
        <v>40749</v>
      </c>
      <c r="F72" s="141">
        <v>40892</v>
      </c>
      <c r="G72" s="156">
        <f t="shared" si="3"/>
        <v>4.7666666666666666</v>
      </c>
      <c r="H72" s="118" t="s">
        <v>2722</v>
      </c>
      <c r="I72" s="63" t="s">
        <v>1156</v>
      </c>
      <c r="J72" s="63" t="s">
        <v>188</v>
      </c>
      <c r="K72" s="119">
        <v>128454434</v>
      </c>
      <c r="L72" s="65" t="s">
        <v>1148</v>
      </c>
      <c r="M72" s="67">
        <v>1</v>
      </c>
      <c r="N72" s="65" t="s">
        <v>27</v>
      </c>
      <c r="O72" s="65" t="s">
        <v>1148</v>
      </c>
      <c r="P72" s="79"/>
    </row>
    <row r="73" spans="1:16" s="7" customFormat="1" ht="24.75" customHeight="1" outlineLevel="1" x14ac:dyDescent="0.25">
      <c r="A73" s="140">
        <v>26</v>
      </c>
      <c r="B73" s="118" t="s">
        <v>2680</v>
      </c>
      <c r="C73" s="65" t="s">
        <v>31</v>
      </c>
      <c r="D73" s="117" t="s">
        <v>2723</v>
      </c>
      <c r="E73" s="141">
        <v>40742</v>
      </c>
      <c r="F73" s="141">
        <v>40892</v>
      </c>
      <c r="G73" s="156">
        <f t="shared" si="3"/>
        <v>5</v>
      </c>
      <c r="H73" s="118" t="s">
        <v>2724</v>
      </c>
      <c r="I73" s="63" t="s">
        <v>1156</v>
      </c>
      <c r="J73" s="63" t="s">
        <v>188</v>
      </c>
      <c r="K73" s="119">
        <v>192332370</v>
      </c>
      <c r="L73" s="65" t="s">
        <v>1148</v>
      </c>
      <c r="M73" s="67">
        <v>1</v>
      </c>
      <c r="N73" s="65" t="s">
        <v>27</v>
      </c>
      <c r="O73" s="65" t="s">
        <v>1148</v>
      </c>
      <c r="P73" s="79"/>
    </row>
    <row r="74" spans="1:16" s="7" customFormat="1" ht="24.75" customHeight="1" outlineLevel="1" x14ac:dyDescent="0.25">
      <c r="A74" s="140">
        <v>27</v>
      </c>
      <c r="B74" s="118" t="s">
        <v>2680</v>
      </c>
      <c r="C74" s="65" t="s">
        <v>31</v>
      </c>
      <c r="D74" s="117" t="s">
        <v>2725</v>
      </c>
      <c r="E74" s="141">
        <v>40717</v>
      </c>
      <c r="F74" s="141">
        <v>40892</v>
      </c>
      <c r="G74" s="156">
        <f t="shared" si="3"/>
        <v>5.833333333333333</v>
      </c>
      <c r="H74" s="118" t="s">
        <v>2724</v>
      </c>
      <c r="I74" s="63" t="s">
        <v>1156</v>
      </c>
      <c r="J74" s="63" t="s">
        <v>188</v>
      </c>
      <c r="K74" s="119">
        <v>144787703</v>
      </c>
      <c r="L74" s="65" t="s">
        <v>1148</v>
      </c>
      <c r="M74" s="67">
        <v>1</v>
      </c>
      <c r="N74" s="65" t="s">
        <v>27</v>
      </c>
      <c r="O74" s="65" t="s">
        <v>1148</v>
      </c>
      <c r="P74" s="79"/>
    </row>
    <row r="75" spans="1:16" s="7" customFormat="1" ht="24.75" customHeight="1" outlineLevel="1" x14ac:dyDescent="0.25">
      <c r="A75" s="140">
        <v>28</v>
      </c>
      <c r="B75" s="118" t="s">
        <v>2680</v>
      </c>
      <c r="C75" s="65" t="s">
        <v>31</v>
      </c>
      <c r="D75" s="117" t="s">
        <v>2726</v>
      </c>
      <c r="E75" s="141">
        <v>40234</v>
      </c>
      <c r="F75" s="141">
        <v>40729</v>
      </c>
      <c r="G75" s="156">
        <f t="shared" si="3"/>
        <v>16.5</v>
      </c>
      <c r="H75" s="118" t="s">
        <v>2727</v>
      </c>
      <c r="I75" s="63" t="s">
        <v>1156</v>
      </c>
      <c r="J75" s="63" t="s">
        <v>188</v>
      </c>
      <c r="K75" s="119">
        <v>588708672</v>
      </c>
      <c r="L75" s="65" t="s">
        <v>1148</v>
      </c>
      <c r="M75" s="67">
        <v>1</v>
      </c>
      <c r="N75" s="65" t="s">
        <v>27</v>
      </c>
      <c r="O75" s="65" t="s">
        <v>1148</v>
      </c>
      <c r="P75" s="79"/>
    </row>
    <row r="76" spans="1:16" s="7" customFormat="1" ht="24.75" customHeight="1" outlineLevel="1" x14ac:dyDescent="0.25">
      <c r="A76" s="140">
        <v>29</v>
      </c>
      <c r="B76" s="118" t="s">
        <v>2680</v>
      </c>
      <c r="C76" s="65" t="s">
        <v>31</v>
      </c>
      <c r="D76" s="117" t="s">
        <v>2728</v>
      </c>
      <c r="E76" s="141">
        <v>40308</v>
      </c>
      <c r="F76" s="141">
        <v>40694</v>
      </c>
      <c r="G76" s="156">
        <f t="shared" si="3"/>
        <v>12.866666666666667</v>
      </c>
      <c r="H76" s="115" t="s">
        <v>2729</v>
      </c>
      <c r="I76" s="63" t="s">
        <v>1156</v>
      </c>
      <c r="J76" s="63" t="s">
        <v>188</v>
      </c>
      <c r="K76" s="119">
        <v>298287056</v>
      </c>
      <c r="L76" s="65" t="s">
        <v>1148</v>
      </c>
      <c r="M76" s="67">
        <v>1</v>
      </c>
      <c r="N76" s="65" t="s">
        <v>27</v>
      </c>
      <c r="O76" s="65" t="s">
        <v>1148</v>
      </c>
      <c r="P76" s="79"/>
    </row>
    <row r="77" spans="1:16" s="7" customFormat="1" ht="24.75" customHeight="1" outlineLevel="1" x14ac:dyDescent="0.25">
      <c r="A77" s="140">
        <v>30</v>
      </c>
      <c r="B77" s="118" t="s">
        <v>2680</v>
      </c>
      <c r="C77" s="65" t="s">
        <v>31</v>
      </c>
      <c r="D77" s="117" t="s">
        <v>2730</v>
      </c>
      <c r="E77" s="141">
        <v>40107</v>
      </c>
      <c r="F77" s="141">
        <v>40305</v>
      </c>
      <c r="G77" s="156">
        <f t="shared" si="3"/>
        <v>6.6</v>
      </c>
      <c r="H77" s="118" t="s">
        <v>2731</v>
      </c>
      <c r="I77" s="63" t="s">
        <v>1156</v>
      </c>
      <c r="J77" s="63" t="s">
        <v>188</v>
      </c>
      <c r="K77" s="119">
        <v>127317047</v>
      </c>
      <c r="L77" s="65" t="s">
        <v>1148</v>
      </c>
      <c r="M77" s="67">
        <v>1</v>
      </c>
      <c r="N77" s="65" t="s">
        <v>27</v>
      </c>
      <c r="O77" s="65" t="s">
        <v>1148</v>
      </c>
      <c r="P77" s="79"/>
    </row>
    <row r="78" spans="1:16" s="7" customFormat="1" ht="24.75" customHeight="1" outlineLevel="1" x14ac:dyDescent="0.25">
      <c r="A78" s="140">
        <v>31</v>
      </c>
      <c r="B78" s="118" t="s">
        <v>2680</v>
      </c>
      <c r="C78" s="65" t="s">
        <v>31</v>
      </c>
      <c r="D78" s="117" t="s">
        <v>2732</v>
      </c>
      <c r="E78" s="141">
        <v>39976</v>
      </c>
      <c r="F78" s="141">
        <v>40217</v>
      </c>
      <c r="G78" s="156">
        <f t="shared" si="3"/>
        <v>8.0333333333333332</v>
      </c>
      <c r="H78" s="118" t="s">
        <v>2731</v>
      </c>
      <c r="I78" s="63" t="s">
        <v>1156</v>
      </c>
      <c r="J78" s="63" t="s">
        <v>188</v>
      </c>
      <c r="K78" s="119">
        <v>208261193</v>
      </c>
      <c r="L78" s="65" t="s">
        <v>1148</v>
      </c>
      <c r="M78" s="67">
        <v>1</v>
      </c>
      <c r="N78" s="65" t="s">
        <v>27</v>
      </c>
      <c r="O78" s="65" t="s">
        <v>1148</v>
      </c>
      <c r="P78" s="79"/>
    </row>
    <row r="79" spans="1:16" s="7" customFormat="1" ht="24.75" customHeight="1" outlineLevel="1" x14ac:dyDescent="0.25">
      <c r="A79" s="140">
        <v>32</v>
      </c>
      <c r="B79" s="118"/>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118"/>
      <c r="C80" s="65"/>
      <c r="D80" s="63"/>
      <c r="E80" s="141"/>
      <c r="F80" s="141"/>
      <c r="G80" s="156" t="str">
        <f t="shared" si="3"/>
        <v/>
      </c>
      <c r="H80" s="115"/>
      <c r="I80" s="63"/>
      <c r="J80" s="63"/>
      <c r="K80" s="66"/>
      <c r="L80" s="65"/>
      <c r="M80" s="67"/>
      <c r="N80" s="65"/>
      <c r="O80" s="65"/>
      <c r="P80" s="79"/>
    </row>
    <row r="81" spans="1:16" s="7" customFormat="1" ht="24.75" customHeight="1" outlineLevel="1" x14ac:dyDescent="0.25">
      <c r="A81" s="140">
        <v>34</v>
      </c>
      <c r="B81" s="118"/>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118"/>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3"/>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3"/>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3"/>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3"/>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3"/>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3"/>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3"/>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3"/>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3"/>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3"/>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3"/>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3"/>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2655</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2664</v>
      </c>
      <c r="C114" s="159" t="s">
        <v>31</v>
      </c>
      <c r="D114" s="116" t="s">
        <v>2676</v>
      </c>
      <c r="E114" s="141">
        <v>43879</v>
      </c>
      <c r="F114" s="141">
        <v>44196</v>
      </c>
      <c r="G114" s="156">
        <f>IF(AND(E114&lt;&gt;"",F114&lt;&gt;""),((F114-E114)/30),"")</f>
        <v>10.566666666666666</v>
      </c>
      <c r="H114" s="118" t="s">
        <v>2677</v>
      </c>
      <c r="I114" s="117" t="s">
        <v>1156</v>
      </c>
      <c r="J114" s="117" t="s">
        <v>188</v>
      </c>
      <c r="K114" s="119">
        <v>3632455153</v>
      </c>
      <c r="L114" s="100">
        <f>+IF(AND(K114&gt;0,O114="Ejecución"),(K114/877802)*Tabla28[[#This Row],[% participación]],IF(AND(K114&gt;0,O114&lt;&gt;"Ejecución"),"-",""))</f>
        <v>4138.1258564004183</v>
      </c>
      <c r="M114" s="120" t="s">
        <v>1148</v>
      </c>
      <c r="N114" s="169">
        <v>1</v>
      </c>
      <c r="O114" s="158" t="s">
        <v>1150</v>
      </c>
      <c r="P114" s="78"/>
    </row>
    <row r="115" spans="1:16" s="6" customFormat="1" ht="24.75" customHeight="1" x14ac:dyDescent="0.25">
      <c r="A115" s="139">
        <v>2</v>
      </c>
      <c r="B115" s="157" t="s">
        <v>2664</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2664</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2664</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2664</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2664</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2664</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2664</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2664</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2664</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2664</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2664</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2664</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2664</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2664</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2664</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2664</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2664</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2664</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2664</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2664</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2664</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2664</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2664</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2664</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2664</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2664</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2664</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2664</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2664</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2664</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2664</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2664</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2664</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2664</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2664</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2664</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2664</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2664</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2664</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2664</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2664</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2664</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2664</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2664</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2664</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2664</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2659</v>
      </c>
      <c r="B163" s="236"/>
      <c r="C163" s="236"/>
      <c r="D163" s="236"/>
      <c r="E163" s="237"/>
      <c r="F163" s="238" t="s">
        <v>2660</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2657</v>
      </c>
      <c r="C168" s="219"/>
      <c r="D168" s="219"/>
      <c r="E168" s="8"/>
      <c r="F168" s="5"/>
      <c r="H168" s="81" t="s">
        <v>2656</v>
      </c>
      <c r="I168" s="242"/>
      <c r="J168" s="243"/>
      <c r="K168" s="243"/>
      <c r="L168" s="243"/>
      <c r="M168" s="243"/>
      <c r="N168" s="243"/>
      <c r="O168" s="244"/>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2667</v>
      </c>
      <c r="B172" s="177"/>
      <c r="C172" s="177"/>
      <c r="D172" s="177"/>
      <c r="E172" s="177"/>
      <c r="F172" s="177"/>
      <c r="G172" s="177"/>
      <c r="H172" s="177"/>
      <c r="I172" s="177"/>
      <c r="J172" s="177"/>
      <c r="K172" s="177"/>
      <c r="L172" s="177"/>
      <c r="M172" s="177"/>
      <c r="N172" s="177"/>
      <c r="O172" s="178"/>
      <c r="P172" s="76"/>
    </row>
    <row r="173" spans="1:28" ht="15" customHeight="1" x14ac:dyDescent="0.25">
      <c r="A173" s="191" t="s">
        <v>2673</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2668</v>
      </c>
      <c r="C176" s="207"/>
      <c r="D176" s="207"/>
      <c r="E176" s="207"/>
      <c r="F176" s="207"/>
      <c r="G176" s="207"/>
      <c r="H176" s="20"/>
      <c r="I176" s="214" t="s">
        <v>2674</v>
      </c>
      <c r="J176" s="215"/>
      <c r="K176" s="215"/>
      <c r="L176" s="215"/>
      <c r="M176" s="21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2671</v>
      </c>
      <c r="O177" s="8"/>
      <c r="Q177" s="19"/>
      <c r="R177" s="19"/>
      <c r="S177" s="19"/>
      <c r="T177" s="19"/>
      <c r="U177" s="19"/>
      <c r="V177" s="19"/>
      <c r="W177" s="19"/>
      <c r="X177" s="19"/>
      <c r="Y177" s="19"/>
      <c r="Z177" s="19"/>
      <c r="AA177" s="19"/>
      <c r="AB177" s="19"/>
    </row>
    <row r="178" spans="1:28" ht="23.25" x14ac:dyDescent="0.25">
      <c r="A178" s="9"/>
      <c r="B178" s="211"/>
      <c r="C178" s="212"/>
      <c r="D178" s="213"/>
      <c r="E178" s="163"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60"/>
      <c r="Z178" s="161" t="str">
        <f>IF(Y178&gt;0,SUM(E180+Y178),"")</f>
        <v/>
      </c>
      <c r="AA178" s="19"/>
      <c r="AB178" s="19"/>
    </row>
    <row r="179" spans="1:28" ht="23.25" x14ac:dyDescent="0.25">
      <c r="A179" s="9"/>
      <c r="B179" s="217" t="s">
        <v>2668</v>
      </c>
      <c r="C179" s="217"/>
      <c r="D179" s="217"/>
      <c r="E179" s="167">
        <v>0.02</v>
      </c>
      <c r="F179" s="166">
        <v>5.0000000000000001E-3</v>
      </c>
      <c r="G179" s="161">
        <f>IF(F179&gt;0,SUM(E179+F179),"")</f>
        <v>2.5000000000000001E-2</v>
      </c>
      <c r="H179" s="5"/>
      <c r="I179" s="217" t="s">
        <v>2670</v>
      </c>
      <c r="J179" s="217"/>
      <c r="K179" s="217"/>
      <c r="L179" s="217"/>
      <c r="M179" s="168">
        <v>0.02</v>
      </c>
      <c r="O179" s="8"/>
      <c r="Q179" s="19"/>
      <c r="R179" s="155">
        <f>IF(M179&gt;0,SUM(L179+M179),"")</f>
        <v>0.02</v>
      </c>
      <c r="T179" s="19"/>
      <c r="U179" s="173" t="s">
        <v>1166</v>
      </c>
      <c r="V179" s="173"/>
      <c r="W179" s="173"/>
      <c r="X179" s="24">
        <v>0.02</v>
      </c>
      <c r="Y179" s="160"/>
      <c r="Z179" s="161" t="str">
        <f>IF(Y179&gt;0,SUM(E181+Y179),"")</f>
        <v/>
      </c>
      <c r="AA179" s="19"/>
      <c r="AB179" s="19"/>
    </row>
    <row r="180" spans="1:28" ht="23.25" hidden="1" x14ac:dyDescent="0.25">
      <c r="A180" s="9"/>
      <c r="B180" s="197"/>
      <c r="C180" s="197"/>
      <c r="D180" s="197"/>
      <c r="E180" s="165"/>
      <c r="H180" s="5"/>
      <c r="I180" s="197"/>
      <c r="J180" s="197"/>
      <c r="K180" s="197"/>
      <c r="L180" s="197"/>
      <c r="M180" s="5"/>
      <c r="O180" s="8"/>
      <c r="Q180" s="19"/>
      <c r="R180" s="155" t="str">
        <f>IF(S180&gt;0,SUM(L180+S180),"")</f>
        <v/>
      </c>
      <c r="S180" s="160"/>
      <c r="T180" s="19"/>
      <c r="U180" s="173" t="s">
        <v>1167</v>
      </c>
      <c r="V180" s="173"/>
      <c r="W180" s="173"/>
      <c r="X180" s="24">
        <v>0.03</v>
      </c>
      <c r="Y180" s="160"/>
      <c r="Z180" s="161" t="str">
        <f>IF(Y180&gt;0,SUM(E182+Y180),"")</f>
        <v/>
      </c>
      <c r="AA180" s="19"/>
      <c r="AB180" s="19"/>
    </row>
    <row r="181" spans="1:28" ht="23.25" hidden="1" x14ac:dyDescent="0.25">
      <c r="A181" s="9"/>
      <c r="B181" s="197"/>
      <c r="C181" s="197"/>
      <c r="D181" s="197"/>
      <c r="E181" s="165"/>
      <c r="H181" s="5"/>
      <c r="I181" s="197"/>
      <c r="J181" s="197"/>
      <c r="K181" s="197"/>
      <c r="L181" s="197"/>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7"/>
      <c r="C182" s="197"/>
      <c r="D182" s="197"/>
      <c r="E182" s="165"/>
      <c r="H182" s="5"/>
      <c r="I182" s="197"/>
      <c r="J182" s="197"/>
      <c r="K182" s="197"/>
      <c r="L182" s="197"/>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2.5000000000000001E-2</v>
      </c>
      <c r="D185" s="91" t="s">
        <v>2628</v>
      </c>
      <c r="E185" s="94">
        <f>+(C185*SUM(K20:K35))</f>
        <v>9833345.5</v>
      </c>
      <c r="F185" s="92"/>
      <c r="G185" s="93"/>
      <c r="H185" s="88"/>
      <c r="I185" s="90" t="s">
        <v>2627</v>
      </c>
      <c r="J185" s="162">
        <f>+SUM(M179:M183)</f>
        <v>0.02</v>
      </c>
      <c r="K185" s="198" t="s">
        <v>2628</v>
      </c>
      <c r="L185" s="198"/>
      <c r="M185" s="94">
        <f>+J185*(SUM(K20:K35))</f>
        <v>7866676.4000000004</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2" t="s">
        <v>2636</v>
      </c>
      <c r="C192" s="232"/>
      <c r="E192" s="5" t="s">
        <v>20</v>
      </c>
      <c r="H192" s="26" t="s">
        <v>24</v>
      </c>
      <c r="J192" s="5" t="s">
        <v>2637</v>
      </c>
      <c r="K192" s="5"/>
      <c r="M192" s="5"/>
      <c r="N192" s="5"/>
      <c r="O192" s="8"/>
      <c r="Q192" s="150"/>
      <c r="R192" s="151"/>
      <c r="S192" s="151"/>
      <c r="T192" s="150"/>
    </row>
    <row r="193" spans="1:18" x14ac:dyDescent="0.25">
      <c r="A193" s="9"/>
      <c r="C193" s="121">
        <v>43165</v>
      </c>
      <c r="D193" s="5"/>
      <c r="E193" s="122">
        <v>727</v>
      </c>
      <c r="F193" s="5"/>
      <c r="G193" s="5"/>
      <c r="H193" s="143" t="s">
        <v>2678</v>
      </c>
      <c r="J193" s="5"/>
      <c r="K193" s="123">
        <v>43879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0" t="s">
        <v>2658</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2733</v>
      </c>
      <c r="J211" s="27" t="s">
        <v>2622</v>
      </c>
      <c r="K211" s="144" t="s">
        <v>2733</v>
      </c>
      <c r="L211" s="21"/>
      <c r="M211" s="21"/>
      <c r="N211" s="21"/>
      <c r="O211" s="8"/>
    </row>
    <row r="212" spans="1:15" x14ac:dyDescent="0.25">
      <c r="A212" s="9"/>
      <c r="B212" s="27" t="s">
        <v>2619</v>
      </c>
      <c r="C212" s="143" t="s">
        <v>2678</v>
      </c>
      <c r="D212" s="21"/>
      <c r="G212" s="27" t="s">
        <v>2621</v>
      </c>
      <c r="H212" s="144" t="s">
        <v>2734</v>
      </c>
      <c r="J212" s="27" t="s">
        <v>2623</v>
      </c>
      <c r="K212" s="143" t="s">
        <v>2735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2020-12-28T21:14:17Z</cp:lastPrinted>
  <dcterms:created xsi:type="dcterms:W3CDTF">2020-10-14T21:57:42Z</dcterms:created>
  <dcterms:modified xsi:type="dcterms:W3CDTF">2020-12-28T21:39:10Z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