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ambo\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<sst xmlns="http://schemas.openxmlformats.org/spreadsheetml/2006/main" count="3080" uniqueCount="2689">
  <si>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</si>
  <si>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</si>
  <si>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</si>
  <si>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</si>
  <si>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</si>
  <si>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</si>
  <si>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</si>
  <si>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</si>
  <si>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</si>
  <si>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</si>
  <si>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</si>
  <si>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</si>
  <si>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</si>
  <si>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</si>
  <si>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</si>
  <si>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</si>
  <si>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</si>
  <si>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</si>
  <si>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</si>
  <si>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</si>
  <si>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</si>
  <si>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</si>
  <si>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</si>
  <si>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</si>
  <si>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</si>
  <si>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</si>
  <si>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</si>
  <si>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</si>
  <si>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</si>
  <si>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</si>
  <si>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</si>
  <si>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</si>
  <si>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</si>
  <si>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</si>
  <si>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</si>
  <si>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</si>
  <si>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</si>
  <si>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</si>
  <si>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</si>
  <si>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</si>
  <si>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</si>
  <si>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</si>
  <si>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</si>
  <si>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</si>
  <si>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</si>
  <si>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</si>
  <si>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</si>
  <si>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</si>
  <si>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</si>
  <si>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</si>
  <si>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</si>
  <si>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</si>
  <si>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</si>
  <si>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</si>
  <si>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</si>
  <si>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</si>
  <si>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</si>
  <si>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</si>
  <si>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</si>
  <si>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</si>
  <si>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</si>
  <si>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</si>
  <si>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</si>
  <si>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</si>
  <si>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</si>
  <si>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</si>
  <si>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</si>
  <si>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</si>
  <si>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</si>
  <si>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</si>
  <si>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</si>
  <si>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</si>
  <si>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</si>
  <si>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</si>
  <si>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</si>
  <si>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</si>
  <si>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</si>
  <si>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</si>
  <si>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</si>
  <si>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</si>
  <si>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</si>
  <si>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</si>
  <si>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</si>
  <si>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</si>
  <si>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</si>
  <si>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</si>
  <si>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</si>
  <si>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</si>
  <si>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</si>
  <si>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</si>
  <si>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</si>
  <si>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</si>
  <si>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</si>
  <si>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</si>
  <si>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</si>
  <si>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</si>
  <si>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</si>
  <si>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</si>
  <si>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</si>
  <si>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</si>
  <si>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</si>
  <si>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</si>
  <si>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</si>
  <si>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</si>
  <si>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</si>
  <si>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</si>
  <si>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</si>
  <si>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</si>
  <si>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</si>
  <si>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</si>
  <si>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</si>
  <si>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</si>
  <si>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</si>
  <si>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</si>
  <si>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</si>
  <si>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</si>
  <si>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</si>
  <si>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</si>
  <si>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</si>
  <si>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</si>
  <si>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</si>
  <si>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</si>
  <si>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</si>
  <si>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</si>
  <si>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</si>
  <si>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</si>
  <si>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</si>
  <si>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</si>
  <si>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</si>
  <si>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</si>
  <si>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</si>
  <si>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</si>
  <si>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</si>
  <si>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</si>
  <si>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</si>
  <si>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</si>
  <si>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</si>
  <si>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</si>
  <si>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</si>
  <si>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</si>
  <si>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</si>
  <si>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</si>
  <si>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</si>
  <si>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</si>
  <si>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</si>
  <si>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</si>
  <si>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</si>
  <si>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</si>
  <si>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</si>
  <si>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</si>
  <si>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</si>
  <si>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</si>
  <si>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</si>
  <si>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</si>
  <si>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</si>
  <si>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</si>
  <si>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</si>
  <si>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</si>
  <si>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</si>
  <si>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</si>
  <si>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</si>
  <si>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</si>
  <si>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</si>
  <si>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</si>
  <si>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</si>
  <si>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</si>
  <si>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</si>
  <si>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</si>
  <si>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</si>
  <si>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</si>
  <si>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</si>
  <si>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</si>
  <si>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</si>
  <si>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</si>
  <si>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</si>
  <si>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</si>
  <si>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</si>
  <si>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</si>
  <si>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</si>
  <si>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</si>
  <si>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</si>
  <si>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</si>
  <si>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</si>
  <si>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</si>
  <si>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</si>
  <si>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</si>
  <si>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</si>
  <si>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</si>
  <si>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</si>
  <si>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</si>
  <si>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</si>
  <si>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</si>
  <si>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</si>
  <si>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</si>
  <si>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</si>
  <si>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</si>
  <si>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</si>
  <si>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</si>
  <si>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</si>
  <si>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</si>
  <si>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</si>
  <si>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</si>
  <si>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</si>
  <si>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</si>
  <si>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</si>
  <si>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</si>
  <si>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</si>
  <si>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</si>
  <si>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</si>
  <si>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</si>
  <si>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</si>
  <si>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</si>
  <si>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</si>
  <si>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</si>
  <si>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</si>
  <si>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</si>
  <si>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</si>
  <si>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</si>
  <si>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</si>
  <si>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</si>
  <si>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</si>
  <si>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</si>
  <si>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</si>
  <si>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</si>
  <si>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</si>
  <si>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</si>
  <si>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</si>
  <si>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</si>
  <si>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</si>
  <si>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</si>
  <si>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</si>
  <si>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</si>
  <si>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</si>
  <si>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</si>
  <si>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</si>
  <si>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</si>
  <si>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</si>
  <si>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</si>
  <si>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</si>
  <si>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</si>
  <si>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</si>
  <si>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</si>
  <si>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</si>
  <si>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</si>
  <si>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</si>
  <si>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</si>
  <si>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</si>
  <si>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</si>
  <si>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</si>
  <si>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</si>
  <si>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</si>
  <si>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</si>
  <si>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</si>
  <si>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</si>
  <si>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</si>
  <si>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</si>
  <si>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</si>
  <si>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</si>
  <si>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</si>
  <si>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</si>
  <si>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</si>
  <si>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</si>
  <si>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</si>
  <si>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</si>
  <si>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</si>
  <si>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</si>
  <si>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</si>
  <si>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</si>
  <si>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</si>
  <si>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</si>
  <si>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</si>
  <si>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</si>
  <si>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</si>
  <si>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</si>
  <si>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</si>
  <si>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</si>
  <si>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</si>
  <si>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</si>
  <si>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</si>
  <si>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</si>
  <si>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</si>
  <si>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</si>
  <si>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</si>
  <si>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</si>
  <si>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</si>
  <si>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</si>
  <si>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</si>
  <si>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</si>
  <si>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</si>
  <si>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</si>
  <si>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</si>
  <si>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</si>
  <si>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</si>
  <si>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</si>
  <si>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</si>
  <si>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</si>
  <si>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</si>
  <si>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</si>
  <si>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</si>
  <si>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</si>
  <si>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</si>
  <si>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</si>
  <si>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</si>
  <si>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</si>
  <si>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</si>
  <si>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</si>
  <si>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</si>
  <si>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</si>
  <si>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</si>
  <si>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</si>
  <si>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</si>
  <si>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</si>
  <si>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</si>
  <si>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</si>
  <si>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</si>
  <si>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</si>
  <si>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</si>
  <si>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</si>
  <si>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</si>
  <si>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</si>
  <si>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</si>
  <si>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</si>
  <si>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</si>
  <si>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</si>
  <si>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</si>
  <si>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</si>
  <si>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</si>
  <si>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</si>
  <si>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</si>
  <si>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</si>
  <si>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</si>
  <si>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</si>
  <si>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</si>
  <si>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</si>
  <si>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</si>
  <si>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</si>
  <si>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</si>
  <si>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</si>
  <si>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</si>
  <si>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</si>
  <si>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</si>
  <si>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</si>
  <si>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</si>
  <si>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</si>
  <si>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</si>
  <si>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</si>
  <si>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</si>
  <si>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</si>
  <si>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</si>
  <si>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</si>
  <si>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</si>
  <si>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</si>
  <si>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</si>
  <si>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</si>
  <si>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</si>
  <si>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</si>
  <si>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</si>
  <si>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</si>
  <si>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</si>
  <si>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</si>
  <si>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</si>
  <si>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</si>
  <si>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</si>
  <si>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</si>
  <si>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</si>
  <si>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</si>
  <si>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</si>
  <si>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</si>
  <si>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</si>
  <si>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</si>
  <si>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</si>
  <si>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</si>
  <si>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</si>
  <si>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</si>
  <si>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</si>
  <si>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</si>
  <si>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</si>
  <si>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</si>
  <si>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</si>
  <si>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</si>
  <si>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</si>
  <si>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</si>
  <si>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</si>
  <si>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</si>
  <si>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</si>
  <si>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</si>
  <si>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</si>
  <si>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</si>
  <si>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</si>
  <si>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</si>
  <si>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</si>
  <si>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</si>
  <si>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</si>
  <si>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</si>
  <si>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</si>
  <si>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</si>
  <si>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</si>
  <si>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</si>
  <si>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</si>
  <si>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</si>
  <si>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</si>
  <si>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</si>
  <si>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</si>
  <si>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</si>
  <si>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</si>
  <si>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</si>
  <si>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</si>
  <si>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</si>
  <si>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</si>
  <si>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</si>
  <si>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</si>
  <si>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</si>
  <si>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</si>
  <si>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</si>
  <si>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</si>
  <si>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</si>
  <si>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</si>
  <si>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</si>
  <si>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</si>
  <si>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</si>
  <si>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</si>
  <si>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</si>
  <si>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</si>
  <si>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</si>
  <si>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</si>
  <si>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</si>
  <si>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</si>
  <si>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</si>
  <si>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</si>
  <si>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</si>
  <si>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</si>
  <si>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</si>
  <si>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</si>
  <si>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</si>
  <si>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</si>
  <si>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</si>
  <si>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</si>
  <si>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</si>
  <si>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</si>
  <si>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</si>
  <si>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</si>
  <si>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</si>
  <si>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</si>
  <si>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</si>
  <si>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</si>
  <si>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</si>
  <si>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</si>
  <si>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</si>
  <si>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</si>
  <si>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</si>
  <si>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</si>
  <si>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</si>
  <si>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</si>
  <si>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</si>
  <si>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</si>
  <si>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</si>
  <si>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</si>
  <si>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</si>
  <si>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</si>
  <si>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</si>
  <si>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</si>
  <si>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</si>
  <si>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</si>
  <si>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</si>
  <si>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</si>
  <si>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</si>
  <si>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</si>
  <si>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</si>
  <si>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</si>
  <si>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</si>
  <si>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</si>
  <si>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</si>
  <si>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</si>
  <si>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</si>
  <si>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</si>
  <si>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</si>
  <si>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</si>
  <si>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</si>
  <si>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</si>
  <si>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</si>
  <si>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</si>
  <si>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</si>
  <si>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</si>
  <si>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</si>
  <si>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</si>
  <si>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</si>
  <si>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</si>
  <si>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</si>
  <si>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</si>
  <si>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</si>
  <si>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</si>
  <si>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</si>
  <si>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</si>
  <si>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</si>
  <si>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</si>
  <si>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</si>
  <si>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</si>
  <si>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</si>
  <si>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</si>
  <si>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</si>
  <si>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</si>
  <si>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</si>
  <si>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</si>
  <si>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</si>
  <si>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</si>
  <si>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</si>
  <si>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</si>
  <si>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</si>
  <si>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</si>
  <si>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</si>
  <si>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</si>
  <si>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</si>
  <si>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</si>
  <si>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</si>
  <si>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</si>
  <si>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</si>
  <si>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</si>
  <si>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</si>
  <si>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</si>
  <si>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</si>
  <si>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</si>
  <si>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</si>
  <si>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</si>
  <si>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</si>
  <si>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</si>
  <si>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</si>
  <si>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</si>
  <si>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</si>
  <si>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</si>
  <si>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</si>
  <si>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</si>
  <si>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</si>
  <si>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</si>
  <si>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</si>
  <si>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</si>
  <si>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</si>
  <si>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</si>
  <si>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</si>
  <si>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</si>
  <si>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</si>
  <si>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</si>
  <si>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</si>
  <si>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</si>
  <si>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</si>
  <si>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</si>
  <si>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</si>
  <si>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</si>
  <si>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</si>
  <si>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</si>
  <si>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</si>
  <si>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</si>
  <si>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</si>
  <si>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</si>
  <si>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</si>
  <si>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</si>
  <si>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</si>
  <si>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</si>
  <si>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</si>
  <si>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</si>
  <si>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</si>
  <si>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</si>
  <si>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</si>
  <si>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</si>
  <si>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</si>
  <si>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</si>
  <si>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</si>
  <si>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</si>
  <si>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</si>
  <si>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</si>
  <si>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</si>
  <si>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</si>
  <si>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</si>
  <si>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</si>
  <si>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</si>
  <si>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</si>
  <si>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</si>
  <si>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</si>
  <si>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</si>
  <si>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</si>
  <si>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</si>
  <si>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</si>
  <si>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</si>
  <si>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</si>
  <si>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</si>
  <si>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</si>
  <si>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</si>
  <si>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</si>
  <si>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</si>
  <si>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</si>
  <si>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</si>
  <si>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</si>
  <si>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</si>
  <si>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</si>
  <si>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</si>
  <si>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</si>
  <si>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</si>
  <si>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</si>
  <si>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</si>
  <si>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</si>
  <si>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</si>
  <si>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</si>
  <si>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</si>
  <si>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</si>
  <si>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</si>
  <si>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</si>
  <si>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</si>
  <si>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</si>
  <si>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</si>
  <si>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</si>
  <si>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</si>
  <si>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</si>
  <si>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</si>
  <si>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</si>
  <si>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</si>
  <si>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</si>
  <si>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</si>
  <si>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</si>
  <si>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</si>
  <si>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</si>
  <si>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</si>
  <si>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</si>
  <si>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</si>
  <si>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</si>
  <si>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</si>
  <si>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</si>
  <si>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</si>
  <si>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</si>
  <si>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</si>
  <si>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</si>
  <si>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</si>
  <si>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</si>
  <si>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</si>
  <si>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</si>
  <si>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</si>
  <si>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</si>
  <si>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</si>
  <si>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</si>
  <si>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</si>
  <si>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</si>
  <si>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</si>
  <si>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</si>
  <si>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</si>
  <si>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</si>
  <si>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</si>
  <si>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</si>
  <si>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</si>
  <si>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</si>
  <si>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</si>
  <si>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</si>
  <si>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</si>
  <si>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</si>
  <si>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</si>
  <si>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</si>
  <si>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</si>
  <si>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</si>
  <si>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</si>
  <si>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</si>
  <si>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</si>
  <si>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</si>
  <si>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</si>
  <si>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</si>
  <si>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</si>
  <si>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</si>
  <si>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</si>
  <si>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</si>
  <si>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</si>
  <si>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</si>
  <si>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</si>
  <si>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</si>
  <si>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</si>
  <si>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</si>
  <si>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</si>
  <si>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</si>
  <si>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</si>
  <si>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</si>
  <si>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</si>
  <si>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</si>
  <si>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</si>
  <si>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</si>
  <si>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</si>
  <si>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</si>
  <si>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</si>
  <si>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</si>
  <si>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</si>
  <si>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</si>
  <si>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</si>
  <si>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</si>
  <si>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</si>
  <si>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</si>
  <si>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</si>
  <si>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</si>
  <si>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</si>
  <si>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</si>
  <si>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</si>
  <si>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</si>
  <si>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</si>
  <si>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</si>
  <si>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</si>
  <si>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</si>
  <si>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</si>
  <si>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</si>
  <si>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</si>
  <si>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</si>
  <si>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</si>
  <si>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</si>
  <si>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</si>
  <si>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</si>
  <si>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</si>
  <si>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</si>
  <si>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</si>
  <si>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</si>
  <si>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</si>
  <si>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</si>
  <si>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</si>
  <si>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</si>
  <si>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</si>
  <si>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</si>
  <si>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</si>
  <si>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</si>
  <si>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</si>
  <si>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</si>
  <si>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</si>
  <si>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</si>
  <si>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</si>
  <si>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</si>
  <si>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</si>
  <si>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</si>
  <si>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</si>
  <si>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</si>
  <si>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</si>
  <si>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</si>
  <si>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</si>
  <si>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</si>
  <si>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</si>
  <si>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</si>
  <si>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</si>
  <si>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</si>
  <si>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</si>
  <si>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</si>
  <si>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</si>
  <si>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</si>
  <si>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</si>
  <si>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</si>
  <si>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</si>
  <si>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</si>
  <si>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</si>
  <si>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</si>
  <si>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</si>
  <si>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</si>
  <si>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</si>
  <si>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</si>
  <si>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</si>
  <si>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</si>
  <si>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</si>
  <si>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</si>
  <si>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</si>
  <si>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</si>
  <si>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</si>
  <si>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</si>
  <si>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</si>
  <si>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</si>
  <si>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</si>
  <si>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</si>
  <si>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</si>
  <si>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</si>
  <si>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</si>
  <si>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</si>
  <si>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</si>
  <si>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</si>
  <si>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</si>
  <si>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</si>
  <si>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</si>
  <si>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</si>
  <si>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</si>
  <si>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</si>
  <si>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</si>
  <si>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</si>
  <si>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</si>
  <si>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</si>
  <si>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</si>
  <si>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</si>
  <si>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</si>
  <si>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</si>
  <si>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</si>
  <si>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</si>
  <si>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</si>
  <si>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</si>
  <si>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</si>
  <si>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</si>
  <si>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</si>
  <si>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</si>
  <si>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</si>
  <si>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</si>
  <si>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</si>
  <si>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</si>
  <si>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</si>
  <si>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</si>
  <si>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</si>
  <si>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</si>
  <si>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</si>
  <si>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</si>
  <si>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</si>
  <si>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</si>
  <si>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</si>
  <si>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</si>
  <si>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</si>
  <si>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</si>
  <si>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</si>
  <si>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</si>
  <si>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</si>
  <si>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</si>
  <si>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</si>
  <si>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</si>
  <si>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</si>
  <si>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</si>
  <si>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</si>
  <si>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</si>
  <si>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</si>
  <si>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</si>
  <si>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</si>
  <si>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</si>
  <si>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</si>
  <si>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</si>
  <si>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</si>
  <si>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</si>
  <si>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</si>
  <si>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</si>
  <si>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</si>
  <si>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</si>
  <si>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</si>
  <si>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</si>
  <si>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</si>
  <si>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</si>
  <si>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</si>
  <si>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</si>
  <si>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</si>
  <si>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</si>
  <si>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</si>
  <si>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</si>
  <si>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</si>
  <si>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</si>
  <si>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</si>
  <si>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</si>
  <si>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</si>
  <si>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</si>
  <si>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</si>
  <si>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</si>
  <si>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</si>
  <si>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</si>
  <si>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</si>
  <si>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</si>
  <si>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</si>
  <si>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</si>
  <si>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</si>
  <si>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</si>
  <si>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</si>
  <si>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</si>
  <si>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</si>
  <si>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</si>
  <si>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</si>
  <si>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</si>
  <si>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</si>
  <si>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</si>
  <si>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</si>
  <si>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</si>
  <si>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</si>
  <si>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</si>
  <si>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</si>
  <si>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</si>
  <si>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</si>
  <si>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</si>
  <si>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</si>
  <si>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</si>
  <si>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</si>
  <si>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</si>
  <si>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</si>
  <si>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</si>
  <si>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</si>
  <si>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</si>
  <si>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</si>
  <si>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</si>
  <si>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</si>
  <si>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</si>
  <si>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</si>
  <si>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</si>
  <si>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</si>
  <si>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</si>
  <si>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</si>
  <si>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</si>
  <si>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</si>
  <si>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</si>
  <si>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</si>
  <si>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</si>
  <si>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</si>
  <si>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</si>
  <si>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</si>
  <si>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</si>
  <si>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</si>
  <si>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</si>
  <si>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</si>
  <si>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</si>
  <si>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</si>
  <si>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</si>
  <si>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</si>
  <si>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</si>
  <si>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</si>
  <si>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</si>
  <si>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</si>
  <si>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</si>
  <si>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</si>
  <si>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</si>
  <si>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</si>
  <si>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</si>
  <si>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</si>
  <si>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</si>
  <si>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</si>
  <si>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</si>
  <si>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</si>
  <si>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</si>
  <si>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</si>
  <si>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</si>
  <si>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</si>
  <si>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</si>
  <si>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</si>
  <si>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</si>
  <si>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</si>
  <si>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</si>
  <si>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</si>
  <si>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</si>
  <si>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</si>
  <si>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</si>
  <si>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</si>
  <si>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</si>
  <si>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</si>
  <si>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</si>
  <si>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</si>
  <si>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</si>
  <si>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</si>
  <si>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</si>
  <si>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</si>
  <si>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</si>
  <si>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</si>
  <si>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</si>
  <si>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</si>
  <si>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</si>
  <si>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</si>
  <si>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</si>
  <si>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</si>
  <si>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</si>
  <si>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</si>
  <si>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</si>
  <si>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</si>
  <si>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</si>
  <si>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</si>
  <si>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</si>
  <si>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</si>
  <si>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</si>
  <si>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</si>
  <si>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</si>
  <si>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</si>
  <si>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</si>
  <si>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</si>
  <si>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</si>
  <si>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</si>
  <si>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</si>
  <si>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</si>
  <si>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</si>
  <si>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</si>
  <si>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</si>
  <si>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</si>
  <si>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</si>
  <si>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</si>
  <si>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</si>
  <si>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</si>
  <si>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</si>
  <si>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</si>
  <si>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</si>
  <si>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</si>
  <si>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</si>
  <si>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</si>
  <si>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</si>
  <si>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</si>
  <si>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</si>
  <si>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</si>
  <si>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</si>
  <si>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</si>
  <si>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</si>
  <si>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</si>
  <si>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</si>
  <si>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</si>
  <si>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</si>
  <si>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</si>
  <si>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</si>
  <si>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</si>
  <si>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</si>
  <si>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</si>
  <si>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</si>
  <si>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</si>
  <si>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</si>
  <si>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</si>
  <si>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</si>
  <si>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</si>
  <si>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</si>
  <si>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</si>
  <si>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</si>
  <si>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</si>
  <si>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</si>
  <si>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</si>
  <si>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</si>
  <si>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</si>
  <si>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</si>
  <si>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</si>
  <si>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</si>
  <si>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</si>
  <si>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</si>
  <si>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</si>
  <si>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</si>
  <si>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</si>
  <si>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</si>
  <si>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</si>
  <si>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</si>
  <si>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</si>
  <si>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</si>
  <si>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</si>
  <si>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</si>
  <si>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</si>
  <si>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</si>
  <si>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</si>
  <si>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</si>
  <si>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</si>
  <si>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</si>
  <si>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</si>
  <si>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</si>
  <si>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</si>
  <si>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</si>
  <si>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</si>
  <si>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</si>
  <si>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</si>
  <si>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</si>
  <si>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</si>
  <si>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</si>
  <si>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</si>
  <si>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</si>
  <si>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</si>
  <si>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</si>
  <si>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</si>
  <si>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</si>
  <si>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</si>
  <si>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</si>
  <si>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</si>
  <si>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</si>
  <si>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</si>
  <si>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</si>
  <si>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</si>
  <si>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</si>
  <si>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</si>
  <si>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</si>
  <si>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</si>
  <si>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</si>
  <si>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</si>
  <si>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</si>
  <si>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</si>
  <si>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</si>
  <si>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</si>
  <si>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</si>
  <si>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</si>
  <si>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</si>
  <si>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</si>
  <si>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</si>
  <si>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</si>
  <si>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</si>
  <si>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</si>
  <si>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</si>
  <si>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</si>
  <si>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</si>
  <si>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</si>
  <si>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</si>
  <si>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</si>
  <si>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</si>
  <si>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</si>
  <si>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</si>
  <si>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</si>
  <si>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</si>
  <si>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</si>
  <si>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</si>
  <si>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</si>
  <si>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</si>
  <si>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</si>
  <si>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</si>
  <si>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</si>
  <si>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</si>
  <si>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</si>
  <si>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</si>
  <si>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</si>
  <si>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</si>
  <si>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</si>
  <si>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</si>
  <si>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</si>
  <si>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</si>
  <si>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</si>
  <si>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</si>
  <si>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</si>
  <si>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</si>
  <si>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</si>
  <si>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</si>
  <si>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</si>
  <si>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</si>
  <si>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</si>
  <si>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</si>
  <si>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</si>
  <si>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</si>
  <si>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</si>
  <si>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</si>
  <si>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</si>
  <si>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</si>
  <si>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</si>
  <si>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</si>
  <si>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</si>
  <si>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</si>
  <si>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</si>
  <si>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</si>
  <si>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</si>
  <si>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</si>
  <si>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</si>
  <si>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</si>
  <si>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</si>
  <si>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</si>
  <si>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</si>
  <si>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</si>
  <si>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</si>
  <si>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</si>
  <si>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</si>
  <si>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</si>
  <si>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</si>
  <si>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</si>
  <si>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</si>
  <si>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</si>
  <si>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</si>
  <si>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</si>
  <si>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</si>
  <si>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</si>
  <si>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</si>
  <si>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</si>
  <si>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</si>
  <si>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</si>
  <si>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</si>
  <si>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</si>
  <si>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</si>
  <si>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</si>
  <si>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</si>
  <si>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</si>
  <si>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</si>
  <si>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</si>
  <si>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</si>
  <si>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</si>
  <si>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</si>
  <si>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</si>
  <si>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</si>
  <si>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</si>
  <si>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</si>
  <si>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</si>
  <si>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</si>
  <si>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</si>
  <si>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</si>
  <si>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</si>
  <si>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</si>
  <si>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</si>
  <si>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</si>
  <si>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</si>
  <si>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</si>
  <si>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</si>
  <si>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</si>
  <si>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</si>
  <si>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</si>
  <si>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</si>
  <si>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</si>
  <si>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</si>
  <si>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</si>
  <si>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</si>
  <si>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</si>
  <si>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</si>
  <si>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</si>
  <si>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</si>
  <si>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</si>
  <si>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</si>
  <si>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</si>
  <si>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</si>
  <si>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</si>
  <si>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</si>
  <si>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</si>
  <si>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</si>
  <si>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</si>
  <si>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</si>
  <si>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</si>
  <si>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</si>
  <si>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</si>
  <si>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</si>
  <si>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</si>
  <si>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</si>
  <si>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</si>
  <si>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</si>
  <si>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</si>
  <si>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</si>
  <si>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</si>
  <si>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</si>
  <si>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</si>
  <si>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</si>
  <si>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</si>
  <si>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</si>
  <si>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</si>
  <si>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</si>
  <si>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</si>
  <si>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</si>
  <si>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</si>
  <si>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</si>
  <si>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</si>
  <si>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</si>
  <si>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</si>
  <si>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</si>
  <si>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</si>
  <si>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</si>
  <si>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</si>
  <si>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</si>
  <si>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</si>
  <si>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</si>
  <si>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</si>
  <si>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</si>
  <si>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</si>
  <si>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</si>
  <si>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</si>
  <si>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</si>
  <si>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</si>
  <si>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</si>
  <si>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</si>
  <si>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</si>
  <si>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</si>
  <si>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</si>
  <si>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</si>
  <si>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</si>
  <si>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</si>
  <si>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</si>
  <si>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</si>
  <si>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</si>
  <si>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</si>
  <si>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</si>
  <si>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</si>
  <si>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</si>
  <si>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</si>
  <si>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</si>
  <si>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</si>
  <si>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</si>
  <si>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</si>
  <si>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</si>
  <si>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</si>
  <si>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</si>
  <si>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</si>
  <si>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</si>
  <si>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</si>
  <si>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</si>
  <si>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</si>
  <si>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</si>
  <si>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</si>
  <si>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</si>
  <si>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</si>
  <si>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</si>
  <si>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</si>
  <si>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</si>
  <si>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</si>
  <si>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</si>
  <si>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</si>
  <si>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</si>
  <si>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</si>
  <si>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</si>
  <si>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</si>
  <si>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</si>
  <si>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</si>
  <si>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</si>
  <si>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</si>
  <si>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</si>
  <si>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</si>
  <si>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</si>
  <si>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</si>
  <si>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</si>
  <si>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</si>
  <si>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</si>
  <si>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</si>
  <si>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</si>
  <si>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</si>
  <si>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</si>
  <si>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</si>
  <si>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</si>
  <si>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</si>
  <si>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</si>
  <si>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</si>
  <si>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</si>
  <si>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</si>
  <si>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</si>
  <si>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</si>
  <si>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</si>
  <si>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</si>
  <si>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</si>
  <si>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</si>
  <si>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</si>
  <si>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</si>
  <si>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</si>
  <si>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</si>
  <si>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</si>
  <si>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</si>
  <si>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</si>
  <si>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</si>
  <si>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</si>
  <si>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</si>
  <si>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</si>
  <si>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</si>
  <si>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</si>
  <si>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</si>
  <si>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</si>
  <si>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</si>
  <si>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</si>
  <si>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</si>
  <si>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</si>
  <si>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</si>
  <si>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</si>
  <si>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</si>
  <si>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</si>
  <si>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</si>
  <si>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</si>
  <si>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</si>
  <si>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</si>
  <si>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</si>
  <si>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</si>
  <si>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</si>
  <si>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</si>
  <si>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</si>
  <si>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</si>
  <si>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</si>
  <si>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</si>
  <si>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</si>
  <si>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</si>
  <si>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</si>
  <si>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</si>
  <si>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</si>
  <si>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</si>
  <si>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</si>
  <si>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</si>
  <si>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</si>
  <si>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</si>
  <si>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</si>
  <si>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</si>
  <si>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</si>
  <si>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</si>
  <si>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</si>
  <si>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</si>
  <si>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</si>
  <si>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</si>
  <si>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</si>
  <si>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</si>
  <si>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</si>
  <si>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</si>
  <si>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</si>
  <si>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</si>
  <si>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</si>
  <si>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</si>
  <si>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</si>
  <si>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</si>
  <si>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</si>
  <si>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</si>
  <si>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</si>
  <si>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</si>
  <si>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</si>
  <si>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</si>
  <si>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</si>
  <si>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</si>
  <si>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</si>
  <si>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</si>
  <si>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</si>
  <si>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</si>
  <si>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</si>
  <si>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</si>
  <si>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</si>
  <si>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</si>
  <si>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</si>
  <si>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</si>
  <si>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</si>
  <si>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</si>
  <si>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</si>
  <si>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</si>
  <si>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</si>
  <si>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</si>
  <si>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</si>
  <si>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</si>
  <si>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</si>
  <si>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</si>
  <si>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</si>
  <si>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</si>
  <si>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</si>
  <si>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</si>
  <si>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</si>
  <si>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</si>
  <si>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</si>
  <si>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</si>
  <si>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</si>
  <si>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</si>
  <si>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</si>
  <si>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</si>
  <si>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</si>
  <si>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</si>
  <si>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</si>
  <si>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</si>
  <si>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</si>
  <si>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</si>
  <si>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</si>
  <si>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</si>
  <si>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</si>
  <si>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</si>
  <si>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</si>
  <si>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</si>
  <si>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</si>
  <si>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</si>
  <si>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</si>
  <si>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</si>
  <si>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</si>
  <si>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</si>
  <si>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</si>
  <si>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</si>
  <si>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</si>
  <si>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</si>
  <si>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</si>
  <si>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</si>
  <si>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</si>
  <si>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</si>
  <si>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</si>
  <si>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</si>
  <si>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</si>
  <si>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</si>
  <si>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</si>
  <si>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</si>
  <si>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</si>
  <si>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</si>
  <si>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</si>
  <si>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</si>
  <si>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</si>
  <si>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</si>
  <si>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</si>
  <si>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</si>
  <si>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</si>
  <si>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</si>
  <si>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</si>
  <si>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</si>
  <si>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</si>
  <si>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</si>
  <si>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</si>
  <si>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</si>
  <si>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</si>
  <si>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</si>
  <si>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</si>
  <si>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</si>
  <si>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</si>
  <si>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</si>
  <si>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</si>
  <si>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</si>
  <si>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</si>
  <si>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</si>
  <si>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</si>
  <si>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</si>
  <si>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</si>
  <si>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</si>
  <si>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</si>
  <si>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</si>
  <si>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</si>
  <si>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</si>
  <si>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</si>
  <si>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</si>
  <si>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</si>
  <si>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</si>
  <si>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</si>
  <si>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</si>
  <si>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</si>
  <si>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</si>
  <si>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</si>
  <si>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</si>
  <si>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</si>
  <si>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</si>
  <si>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</si>
  <si>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</si>
  <si>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</si>
  <si>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</si>
  <si>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</si>
  <si>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</si>
  <si>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</si>
  <si>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</si>
  <si>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</si>
  <si>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</si>
  <si>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</si>
  <si>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</si>
  <si>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</si>
  <si>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</si>
  <si>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</si>
  <si>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</si>
  <si>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</si>
  <si>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</si>
  <si>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</si>
  <si>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</si>
  <si>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</si>
  <si>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</si>
  <si>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</si>
  <si>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</si>
  <si>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</si>
  <si>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</si>
  <si>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</si>
  <si>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</si>
  <si>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</si>
  <si>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</si>
  <si>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</si>
  <si>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</si>
  <si>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</si>
  <si>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</si>
  <si>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</si>
  <si>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</si>
  <si>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</si>
  <si>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</si>
  <si>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</si>
  <si>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</si>
  <si>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</si>
  <si>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</si>
  <si>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</si>
  <si>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</si>
  <si>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</si>
  <si>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</si>
  <si>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</si>
  <si>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</si>
  <si>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</si>
  <si>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</si>
  <si>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</si>
  <si>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</si>
  <si>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</si>
  <si>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</si>
  <si>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</si>
  <si>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</si>
  <si>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</si>
  <si>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</si>
  <si>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</si>
  <si>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</si>
  <si>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</si>
  <si>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</si>
  <si>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</si>
  <si>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</si>
  <si>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</si>
  <si>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</si>
  <si>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</si>
  <si>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</si>
  <si>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</si>
  <si>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</si>
  <si>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</si>
  <si>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</si>
  <si>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</si>
  <si>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</si>
  <si>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</si>
  <si>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</si>
  <si>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</si>
  <si>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</si>
  <si>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</si>
  <si>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</si>
  <si>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</si>
  <si>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</si>
  <si>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</si>
  <si>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</si>
  <si>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</si>
  <si>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</si>
  <si>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</si>
  <si>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</si>
  <si>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</si>
  <si>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</si>
  <si>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</si>
  <si>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</si>
  <si>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</si>
  <si>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</si>
  <si>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</si>
  <si>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</si>
  <si>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</si>
  <si>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</si>
  <si>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</si>
  <si>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</si>
  <si>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</si>
  <si>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</si>
  <si>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</si>
  <si>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</si>
  <si>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</si>
  <si>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</si>
  <si>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</si>
  <si>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</si>
  <si>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</si>
  <si>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</si>
  <si>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</si>
  <si>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</si>
  <si>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</si>
  <si>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</si>
  <si>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</si>
  <si>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</si>
  <si>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</si>
  <si>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</si>
  <si>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</si>
  <si>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</si>
  <si>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</si>
  <si>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</si>
  <si>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</si>
  <si>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</si>
  <si>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</si>
  <si>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</si>
  <si>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</si>
  <si>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</si>
  <si>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</si>
  <si>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</si>
  <si>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</si>
  <si>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</si>
  <si>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</si>
  <si>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</si>
  <si>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</si>
  <si>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</si>
  <si>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</si>
  <si>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</si>
  <si>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</si>
  <si>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</si>
  <si>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</si>
  <si>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</si>
  <si>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</si>
  <si>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</si>
  <si>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</si>
  <si>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</si>
  <si>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</si>
  <si>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</si>
  <si>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</si>
  <si>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</si>
  <si>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</si>
  <si>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</si>
  <si>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</si>
  <si>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</si>
  <si>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</si>
  <si>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</si>
  <si>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</si>
  <si>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</si>
  <si>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</si>
  <si>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</si>
  <si>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</si>
  <si>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</si>
  <si>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</si>
  <si>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</si>
  <si>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</si>
  <si>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</si>
  <si>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</si>
  <si>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</si>
  <si>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</si>
  <si>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</si>
  <si>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</si>
  <si>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</si>
  <si>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</si>
  <si>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</si>
  <si>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</si>
  <si>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</si>
  <si>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</si>
  <si>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</si>
  <si>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</si>
  <si>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</si>
  <si>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</si>
  <si>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</si>
  <si>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</si>
  <si>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</si>
  <si>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</si>
  <si>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</si>
  <si>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</si>
  <si>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</si>
  <si>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</si>
  <si>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</si>
  <si>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</si>
  <si>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</si>
  <si>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</si>
  <si>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</si>
  <si>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</si>
  <si>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</si>
  <si>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</si>
  <si>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</si>
  <si>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</si>
  <si>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</si>
  <si>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</si>
  <si>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</si>
  <si>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</si>
  <si>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</si>
  <si>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</si>
  <si>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</si>
  <si>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</si>
  <si>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</si>
  <si>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</si>
  <si>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</si>
  <si>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</si>
  <si>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</si>
  <si>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</si>
  <si>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</si>
  <si>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</si>
  <si>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</si>
  <si>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</si>
  <si>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</si>
  <si>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</si>
  <si>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</si>
  <si>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</si>
  <si>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</si>
  <si>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</si>
  <si>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</si>
  <si>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</si>
  <si>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</si>
  <si>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</si>
  <si>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</si>
  <si>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</si>
  <si>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</si>
  <si>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</si>
  <si>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</si>
  <si>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</si>
  <si>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</si>
  <si>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</si>
  <si>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</si>
  <si>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</si>
  <si>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</si>
  <si>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</si>
  <si>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</si>
  <si>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</si>
  <si>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</si>
  <si>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</si>
  <si>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</si>
  <si>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</si>
  <si>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</si>
  <si>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</si>
  <si>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</si>
  <si>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</si>
  <si>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</si>
  <si>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</si>
  <si>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</si>
  <si>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</si>
  <si>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</si>
  <si>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</si>
  <si>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</si>
  <si>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</si>
  <si>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</si>
  <si>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</si>
  <si>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</si>
  <si>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</si>
  <si>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</si>
  <si>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</si>
  <si>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</si>
  <si>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</si>
  <si>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</si>
  <si>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</si>
  <si>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</si>
  <si>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</si>
  <si>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</si>
  <si>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</si>
  <si>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</si>
  <si>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</si>
  <si>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</si>
  <si>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</si>
  <si>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</si>
  <si>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</si>
  <si>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</si>
  <si>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</si>
  <si>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</si>
  <si>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</si>
  <si>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</si>
  <si>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</si>
  <si>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</si>
  <si>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</si>
  <si>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</si>
  <si>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</si>
  <si>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</si>
  <si>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</si>
  <si>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</si>
  <si>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</si>
  <si>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</si>
  <si>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</si>
  <si>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</si>
  <si>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</si>
  <si>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</si>
  <si>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</si>
  <si>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</si>
  <si>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</si>
  <si>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</si>
  <si>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</si>
  <si>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</si>
  <si>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</si>
  <si>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</si>
  <si>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</si>
  <si>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</si>
  <si>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</si>
  <si>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</si>
  <si>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</si>
  <si>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</si>
  <si>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</si>
  <si>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</si>
  <si>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</si>
  <si>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</si>
  <si>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</si>
  <si>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</si>
  <si>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</si>
  <si>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</si>
  <si>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</si>
  <si>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</si>
  <si>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</si>
  <si>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</si>
  <si>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</si>
  <si>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</si>
  <si>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</si>
  <si>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</si>
  <si>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</si>
  <si>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</si>
  <si>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</si>
  <si>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</si>
  <si>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</si>
  <si>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</si>
  <si>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</si>
  <si>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</si>
  <si>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</si>
  <si>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</si>
  <si>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</si>
  <si>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</si>
  <si>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</si>
  <si>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</si>
  <si>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</si>
  <si>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</si>
  <si>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</si>
  <si>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</si>
  <si>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</si>
  <si>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</si>
  <si>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</si>
  <si>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</si>
  <si>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</si>
  <si>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</si>
  <si>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</si>
  <si>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</si>
  <si>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</si>
  <si>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</si>
  <si>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</si>
  <si>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</si>
  <si>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</si>
  <si>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</si>
  <si>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</si>
  <si>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</si>
  <si>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</si>
  <si>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</si>
  <si>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</si>
  <si>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</si>
  <si>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</si>
  <si>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</si>
  <si>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</si>
  <si>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</si>
  <si>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</si>
  <si>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</si>
  <si>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</si>
  <si>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</si>
  <si>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</si>
  <si>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</si>
  <si>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</si>
  <si>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</si>
  <si>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</si>
  <si>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</si>
  <si>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</si>
  <si>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</si>
  <si>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</si>
  <si>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</si>
  <si>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</si>
  <si>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</si>
  <si>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</si>
  <si>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</si>
  <si>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</si>
  <si>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</si>
  <si>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</si>
  <si>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</si>
  <si>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</si>
  <si>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</si>
  <si>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</si>
  <si>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</si>
  <si>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</si>
  <si>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</si>
  <si>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</si>
  <si>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</si>
  <si>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</si>
  <si>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</si>
  <si>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</si>
  <si>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</si>
  <si>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</si>
  <si>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</si>
  <si>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</si>
  <si>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</si>
  <si>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</si>
  <si>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</si>
  <si>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</si>
  <si>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</si>
  <si>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</si>
  <si>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</si>
  <si>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</si>
  <si>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</si>
  <si>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</si>
  <si>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</si>
  <si>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</si>
  <si>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</si>
  <si>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</si>
  <si>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</si>
  <si>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</si>
  <si>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</si>
  <si>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</si>
  <si>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</si>
  <si>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</si>
  <si>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</si>
  <si>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</si>
  <si>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</si>
  <si>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</si>
  <si>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</si>
  <si>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</si>
  <si>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</si>
  <si>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</si>
  <si>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</si>
  <si>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</si>
  <si>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</si>
  <si>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</si>
  <si>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</si>
  <si>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</si>
  <si>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</si>
  <si>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</si>
  <si>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</si>
  <si>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</si>
  <si>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</si>
  <si>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</si>
  <si>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</si>
  <si>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</si>
  <si>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</si>
  <si>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</si>
  <si>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</si>
  <si>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</si>
  <si>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</si>
  <si>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</si>
  <si>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</si>
  <si>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</si>
  <si>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</si>
  <si>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</si>
  <si>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</si>
  <si>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</si>
  <si>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</si>
  <si>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</si>
  <si>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</si>
  <si>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</si>
  <si>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</si>
  <si>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</si>
  <si>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</si>
  <si>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</si>
  <si>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</si>
  <si>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</si>
  <si>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</si>
  <si>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</si>
  <si>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</si>
  <si>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</si>
  <si>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</si>
  <si>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</si>
  <si>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</si>
  <si>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</si>
  <si>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</si>
  <si>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</si>
  <si>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</si>
  <si>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</si>
  <si>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</si>
  <si>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</si>
  <si>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</si>
  <si>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</si>
  <si>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</si>
  <si>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</si>
  <si>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</si>
  <si>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</si>
  <si>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</si>
  <si>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</si>
  <si>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</si>
  <si>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</si>
  <si>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</si>
  <si>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</si>
  <si>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</si>
  <si>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</si>
  <si>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</si>
  <si>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</si>
  <si>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</si>
  <si>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</si>
  <si>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</si>
  <si>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</si>
  <si>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</si>
  <si>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</si>
  <si>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</si>
  <si>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</si>
  <si>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</si>
  <si>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</si>
  <si>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</si>
  <si>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</si>
  <si>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</si>
  <si>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</si>
  <si>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</si>
  <si>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</si>
  <si>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</si>
  <si>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</si>
  <si>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</si>
  <si>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</si>
  <si>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</si>
  <si>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</si>
  <si>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</si>
  <si>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</si>
  <si>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</si>
  <si>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</si>
  <si>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</si>
  <si>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</si>
  <si>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</si>
  <si>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</si>
  <si>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</si>
  <si>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</si>
  <si>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</si>
  <si>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</si>
  <si>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</si>
  <si>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</si>
  <si>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</si>
  <si>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</si>
  <si>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</si>
  <si>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</si>
  <si>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</si>
  <si>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</si>
  <si>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</si>
  <si>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</si>
  <si>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</si>
  <si>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</si>
  <si>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</si>
  <si>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</si>
  <si>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</si>
  <si>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</si>
  <si>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</si>
  <si>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</si>
  <si>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</si>
  <si>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</si>
  <si>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</si>
  <si>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</si>
  <si>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</si>
  <si>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</si>
  <si>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</si>
  <si>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</si>
  <si>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</si>
  <si>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</si>
  <si>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</si>
  <si>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</si>
  <si>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</si>
  <si>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</si>
  <si>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</si>
  <si>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</si>
  <si>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</si>
  <si>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</si>
  <si>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</si>
  <si>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</si>
  <si>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</si>
  <si>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</si>
  <si>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</si>
  <si>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</si>
  <si>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</si>
  <si>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</si>
  <si>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</si>
  <si>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</si>
  <si>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</si>
  <si>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</si>
  <si>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</si>
  <si>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</si>
  <si>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</si>
  <si>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</si>
  <si>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</si>
  <si>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</si>
  <si>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</si>
  <si>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</si>
  <si>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</si>
  <si>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</si>
  <si>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</si>
  <si>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</si>
  <si>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</si>
  <si>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</si>
  <si>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</si>
  <si>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</si>
  <si>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</si>
  <si>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</si>
  <si>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</si>
  <si>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</si>
  <si>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</si>
  <si>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</si>
  <si>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</si>
  <si>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</si>
  <si>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</si>
  <si>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</si>
  <si>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</si>
  <si>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</si>
  <si>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</si>
  <si>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</si>
  <si>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</si>
  <si>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</si>
  <si>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</si>
  <si>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</si>
  <si>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</si>
  <si>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</si>
  <si>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</si>
  <si>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</si>
  <si>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</si>
  <si>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</si>
  <si>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</si>
  <si>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</si>
  <si>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</si>
  <si>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</si>
  <si>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</si>
  <si>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</si>
  <si>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</si>
  <si>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</si>
  <si>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</si>
  <si>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</si>
  <si>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</si>
  <si>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</si>
  <si>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</si>
  <si>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</si>
  <si>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</si>
  <si>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</si>
  <si>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</si>
  <si>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</si>
  <si>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</si>
  <si>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</si>
  <si>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</si>
  <si>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</si>
  <si>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</si>
  <si>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</si>
  <si>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</si>
  <si>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</si>
  <si>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</si>
  <si>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</si>
  <si>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</si>
  <si>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</si>
  <si>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</si>
  <si>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</si>
  <si>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</si>
  <si>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</si>
  <si>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</si>
  <si>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</si>
  <si>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</si>
  <si>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</si>
  <si>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</si>
  <si>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</si>
  <si>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</si>
  <si>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</si>
  <si>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</si>
  <si>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</si>
  <si>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</si>
  <si>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</si>
  <si>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</si>
  <si>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</si>
  <si>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</si>
  <si>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</si>
  <si>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</si>
  <si>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</si>
  <si>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</si>
  <si>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</si>
  <si>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</si>
  <si>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</si>
  <si>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</si>
  <si>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</si>
  <si>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</si>
  <si>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</si>
  <si>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</si>
  <si>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</si>
  <si>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</si>
  <si>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</si>
  <si>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</si>
  <si>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</si>
  <si>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</si>
  <si>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</si>
  <si>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</si>
  <si>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</si>
  <si>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</si>
  <si>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</si>
  <si>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</si>
  <si>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</si>
  <si>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</si>
  <si>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</si>
  <si>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</si>
  <si>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</si>
  <si>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</si>
  <si>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</si>
  <si>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</si>
  <si>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</si>
  <si>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</si>
  <si>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</si>
  <si>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</si>
  <si>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</si>
  <si>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</si>
  <si>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</si>
  <si>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</si>
  <si>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</si>
  <si>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</si>
  <si>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</si>
  <si>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</si>
  <si>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</si>
  <si>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</si>
  <si>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</si>
  <si>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</si>
  <si>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</si>
  <si>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</si>
  <si>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</si>
  <si>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</si>
  <si>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</si>
  <si>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</si>
  <si>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</si>
  <si>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</si>
  <si>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</si>
  <si>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</si>
  <si>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</si>
  <si>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</si>
  <si>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</si>
  <si>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</si>
  <si>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</si>
  <si>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</si>
  <si>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</si>
  <si>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</si>
  <si>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</si>
  <si>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</si>
  <si>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</si>
  <si>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</si>
  <si>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</si>
  <si>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</si>
  <si>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</si>
  <si>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</si>
  <si>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</si>
  <si>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</si>
  <si>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</si>
  <si>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</si>
  <si>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</si>
  <si>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</si>
  <si>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</si>
  <si>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</si>
  <si>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</si>
  <si>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</si>
  <si>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</si>
  <si>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</si>
  <si>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</si>
  <si>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</si>
  <si>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</si>
  <si>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</si>
  <si>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</si>
  <si>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</si>
  <si>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</si>
  <si>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</si>
  <si>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</si>
  <si>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</si>
  <si>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</si>
  <si>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</si>
  <si>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</si>
  <si>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</si>
  <si>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</si>
  <si>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</si>
  <si>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</si>
  <si>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</si>
  <si>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</si>
  <si>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</si>
  <si>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</si>
  <si>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</si>
  <si>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</si>
  <si>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</si>
  <si>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</si>
  <si>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</si>
  <si>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</si>
  <si>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</si>
  <si>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</si>
  <si>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</si>
  <si>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</si>
  <si>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</si>
  <si>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</si>
  <si>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</si>
  <si>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</si>
  <si>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</si>
  <si>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</si>
  <si>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</si>
  <si>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</si>
  <si>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</si>
  <si>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</si>
  <si>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</si>
  <si>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</si>
  <si>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</si>
  <si>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</si>
  <si>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</si>
  <si>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</si>
  <si>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</si>
  <si>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</si>
  <si>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</si>
  <si>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</si>
  <si>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</si>
  <si>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</si>
  <si>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</si>
  <si>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</si>
  <si>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</si>
  <si>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</si>
  <si>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</si>
  <si>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</si>
  <si>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</si>
  <si>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</si>
  <si>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</si>
  <si>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</si>
  <si>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</si>
  <si>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</si>
  <si>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</si>
  <si>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</si>
  <si>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</si>
  <si>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</si>
  <si>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</si>
  <si>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</si>
  <si>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</si>
  <si>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</si>
  <si>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</si>
  <si>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</si>
  <si>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</si>
  <si>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</si>
  <si>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</si>
  <si>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</si>
  <si>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</si>
  <si>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</si>
  <si>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</si>
  <si>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</si>
  <si>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</si>
  <si>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</si>
  <si>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</si>
  <si>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</si>
  <si>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</si>
  <si>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</si>
  <si>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</si>
  <si>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</si>
  <si>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</si>
  <si>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</si>
  <si>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</si>
  <si>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</si>
  <si>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</si>
  <si>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</si>
  <si>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</si>
  <si>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</si>
  <si>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</si>
  <si>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</si>
  <si>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</si>
  <si>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</si>
  <si>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</si>
  <si>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</si>
  <si>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</si>
  <si>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</si>
  <si>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</si>
  <si>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</si>
  <si>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</si>
  <si>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</si>
  <si>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</si>
  <si>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</si>
  <si>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</si>
  <si>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</si>
  <si>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</si>
  <si>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</si>
  <si>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</si>
  <si>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</si>
  <si>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</si>
  <si>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</si>
  <si>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</si>
  <si>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</si>
  <si>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</si>
  <si>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</si>
  <si>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</si>
  <si>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</si>
  <si>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</si>
  <si>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</si>
  <si>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</si>
  <si>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</si>
  <si>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</si>
  <si>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</si>
  <si>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</si>
  <si>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</si>
  <si>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</si>
  <si>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</si>
  <si>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</si>
  <si>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</si>
  <si>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</si>
  <si>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</si>
  <si>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</si>
  <si>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</si>
  <si>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</si>
  <si>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</si>
  <si>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</si>
  <si>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</si>
  <si>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</si>
  <si>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</si>
  <si>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</si>
  <si>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</si>
  <si>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</si>
  <si>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</si>
  <si>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</si>
  <si>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</si>
  <si>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</si>
  <si>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</si>
  <si>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</si>
  <si>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</si>
  <si>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</si>
  <si>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</si>
  <si>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</si>
  <si>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</si>
  <si>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</si>
  <si>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</si>
  <si>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</si>
  <si>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</si>
  <si>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</si>
  <si>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</si>
  <si>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</si>
  <si>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</si>
  <si>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</si>
  <si>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</si>
  <si>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</si>
  <si>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</si>
  <si>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</si>
  <si>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</si>
  <si>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</si>
  <si>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</si>
  <si>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</si>
  <si>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</si>
  <si>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</si>
  <si>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</si>
  <si>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</si>
  <si>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</si>
  <si>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</si>
  <si>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</si>
  <si>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</si>
  <si>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</si>
  <si>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</si>
  <si>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</si>
  <si>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</si>
  <si>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</si>
  <si>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</si>
  <si>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</si>
  <si>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</si>
  <si>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</si>
  <si>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</si>
  <si>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</si>
  <si>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</si>
  <si>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</si>
  <si>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</si>
  <si>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</si>
  <si>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</si>
  <si>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</si>
  <si>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</si>
  <si>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</si>
  <si>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</si>
  <si>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</si>
  <si>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</si>
  <si>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</si>
  <si>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</si>
  <si>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</si>
  <si>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</si>
  <si>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</si>
  <si>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</si>
  <si>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</si>
  <si>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</si>
  <si>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</si>
  <si>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</si>
  <si>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</si>
  <si>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</si>
  <si>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</si>
  <si>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</si>
  <si>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</si>
  <si>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</si>
  <si>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</si>
  <si>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</si>
  <si>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</si>
  <si>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</si>
  <si>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</si>
  <si>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</si>
  <si>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</si>
  <si>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</si>
  <si>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</si>
  <si>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</si>
  <si>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</si>
  <si>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</si>
  <si>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</si>
  <si>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</si>
  <si>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</si>
  <si>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</si>
  <si>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</si>
  <si>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</si>
  <si>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</si>
  <si>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</si>
  <si>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</si>
  <si>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</si>
  <si>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</si>
  <si>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</si>
  <si>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</si>
  <si>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</si>
  <si>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</si>
  <si>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</si>
  <si>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</si>
  <si>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</si>
  <si>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</si>
  <si>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</si>
  <si>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</si>
  <si>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</si>
  <si>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</si>
  <si>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</si>
  <si>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</si>
  <si>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</si>
  <si>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</si>
  <si>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</si>
  <si>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</si>
  <si>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</si>
  <si>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</si>
  <si>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</si>
  <si>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</si>
  <si>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</si>
  <si>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</si>
  <si>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</si>
  <si>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</si>
  <si>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</si>
  <si>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</si>
  <si>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</si>
  <si>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</si>
  <si>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</si>
  <si>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</si>
  <si>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</si>
  <si>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</si>
  <si>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</si>
  <si>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</si>
  <si>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</si>
  <si>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</si>
  <si>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</si>
  <si>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</si>
  <si>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</si>
  <si>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</si>
  <si>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</si>
  <si>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</si>
  <si>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</si>
  <si>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</si>
  <si>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</si>
  <si>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</si>
  <si>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</si>
  <si>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</si>
  <si>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</si>
  <si>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</si>
  <si>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</si>
  <si>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</si>
  <si>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</si>
  <si>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</si>
  <si>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</si>
  <si>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</si>
  <si>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</si>
  <si>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</si>
  <si>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</si>
  <si>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</si>
  <si>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</si>
  <si>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</si>
  <si>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</si>
  <si>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</si>
  <si>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</si>
  <si>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</si>
  <si>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</si>
  <si>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</si>
  <si>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</si>
  <si>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</si>
  <si>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</si>
  <si>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</si>
  <si>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</si>
  <si>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</si>
  <si>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</si>
  <si>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</si>
  <si>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</si>
  <si>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</si>
  <si>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</si>
  <si>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</si>
  <si>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</si>
  <si>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</si>
  <si>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</si>
  <si>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</si>
  <si>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</si>
  <si>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</si>
  <si>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</si>
  <si>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</si>
  <si>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</si>
  <si>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</si>
  <si>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</si>
  <si>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</si>
  <si>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</si>
  <si>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</si>
  <si>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</si>
  <si>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</si>
  <si>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</si>
  <si>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</si>
  <si>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</si>
  <si>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</si>
  <si>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</si>
  <si>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</si>
  <si>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</si>
  <si>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</si>
  <si>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</si>
  <si>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</si>
  <si>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</si>
  <si>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</si>
  <si>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</si>
  <si>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</si>
  <si>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</si>
  <si>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</si>
  <si>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</si>
  <si>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</si>
  <si>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</si>
  <si>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</si>
  <si>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</si>
  <si>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</si>
  <si>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</si>
  <si>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</si>
  <si>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</si>
  <si>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</si>
  <si>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</si>
  <si>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</si>
  <si>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</si>
  <si>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</si>
  <si>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</si>
  <si>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</si>
  <si>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</si>
  <si>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</si>
  <si>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</si>
  <si>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</si>
  <si>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</si>
  <si>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</si>
  <si>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</si>
  <si>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</si>
  <si>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</si>
  <si>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</si>
  <si>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</si>
  <si>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</si>
  <si>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</si>
  <si>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</si>
  <si>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</si>
  <si>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</si>
  <si>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</si>
  <si>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</si>
  <si>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</si>
  <si>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</si>
  <si>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</si>
  <si>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</si>
  <si>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</si>
  <si>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</si>
  <si>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</si>
  <si>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</si>
  <si>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</si>
  <si>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</si>
  <si>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</si>
  <si>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</si>
  <si>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</si>
  <si>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</si>
  <si>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</si>
  <si>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</si>
  <si>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</si>
  <si>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</si>
  <si>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</si>
  <si>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</si>
  <si>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</si>
  <si>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</si>
  <si>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</si>
  <si>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</si>
  <si>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</si>
  <si>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</si>
  <si>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</si>
  <si>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</si>
  <si>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</si>
  <si>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</si>
  <si>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</si>
  <si>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</si>
  <si>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</si>
  <si>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</si>
  <si>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</si>
  <si>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</si>
  <si>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</si>
  <si>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</si>
  <si>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</si>
  <si>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</si>
  <si>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hogares infantiles HI, de conformidad con el manual operativo de la modalidad institucional , el lineamiento tecnico para la atencion a la primera infancia y las directrices establecidas por el ICBF, en armonia con la politica de estado para el desarrollo integral de la primera infancia de cero a siempre.</t>
  </si>
  <si>
    <t>ASOCIACION DE PADRES DE FAMILIA USUARIOS DEL HOGAR INFANTIL TAMBORCITO ENCANTADO</t>
  </si>
  <si>
    <t>LUIS ALEJANDRO CLAVIJO BAEZ</t>
  </si>
  <si>
    <t>11-0522-2020</t>
  </si>
  <si>
    <t>CARRERA 38 # 9 - 05 SUR</t>
  </si>
  <si>
    <t>7209038</t>
  </si>
  <si>
    <t>tamborcito.encantado@gmail.com</t>
  </si>
  <si>
    <t>11-0461-2019</t>
  </si>
  <si>
    <t>11-1076-2018</t>
  </si>
  <si>
    <t>11-1450-2016</t>
  </si>
  <si>
    <t>1677/2016</t>
  </si>
  <si>
    <t>467/2016</t>
  </si>
  <si>
    <t>230/2015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</si>
</sst>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90" zoomScaleNormal="90" zoomScaleSheetLayoutView="40" zoomScalePageLayoutView="40" workbookViewId="0">
      <selection activeCell="H121" sqref="H1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c r="D15" s="35"/>
      <c r="E15" s="35"/>
      <c r="F15" s="5"/>
      <c r="G15" s="32" t="s">
        <v>1168</v>
      </c>
      <c r="H15" s="102"/>
      <c r="I15" s="32" t="s">
        <v>2624</v>
      </c>
      <c r="J15" s="107"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8">
        <v>830024756</v>
      </c>
      <c r="C20" s="5"/>
      <c r="D20" s="72"/>
      <c r="E20" s="5"/>
      <c r="F20" s="5"/>
      <c r="G20" s="5"/>
      <c r="H20" s="241"/>
      <c r="I20" s="147" t="s">
        <v>1156</v>
      </c>
      <c r="J20" s="148" t="s">
        <v>188</v>
      </c>
      <c r="K20" s="149">
        <v>607879540</v>
      </c>
      <c r="L20" s="150">
        <v>43879</v>
      </c>
      <c r="M20" s="150">
        <v>44195</v>
      </c>
      <c r="N20" s="133">
        <f>+(M20-L20)/30</f>
        <v>10.533333333333333</v>
      </c>
      <c r="O20" s="136"/>
      <c r="U20" s="132"/>
      <c r="V20" s="104">
        <f ca="1">NOW()</f>
        <v>44193.362259606482</v>
      </c>
      <c r="W20" s="104">
        <f ca="1">NOW()</f>
        <v>44193.362259606482</v>
      </c>
    </row>
    <row r="21" spans="1:23" ht="30" customHeight="1" outlineLevel="1" x14ac:dyDescent="0.25">
      <c r="A21" s="9"/>
      <c r="B21" s="70"/>
      <c r="C21" s="5"/>
      <c r="D21" s="5"/>
      <c r="E21" s="5"/>
      <c r="F21" s="5"/>
      <c r="G21" s="5"/>
      <c r="H21" s="69"/>
      <c r="I21" s="147"/>
      <c r="J21" s="148"/>
      <c r="K21" s="149"/>
      <c r="L21" s="150"/>
      <c r="M21" s="150"/>
      <c r="N21" s="133">
        <f t="shared" ref="N21:N35" si="0">+(M21-L21)/30</f>
        <v>0</v>
      </c>
      <c r="O21" s="137"/>
    </row>
    <row r="22" spans="1:23" ht="30" customHeight="1" outlineLevel="1" x14ac:dyDescent="0.25">
      <c r="A22" s="9"/>
      <c r="B22" s="70"/>
      <c r="C22" s="5"/>
      <c r="D22" s="5"/>
      <c r="E22" s="5"/>
      <c r="F22" s="5"/>
      <c r="G22" s="5"/>
      <c r="H22" s="69"/>
      <c r="I22" s="147"/>
      <c r="J22" s="148"/>
      <c r="K22" s="149"/>
      <c r="L22" s="150"/>
      <c r="M22" s="150"/>
      <c r="N22" s="134">
        <f t="shared" ref="N22:N33" si="1">+(M22-L22)/30</f>
        <v>0</v>
      </c>
      <c r="O22" s="137"/>
    </row>
    <row r="23" spans="1:23" ht="30" customHeight="1" outlineLevel="1" x14ac:dyDescent="0.25">
      <c r="A23" s="9"/>
      <c r="B23" s="100"/>
      <c r="C23" s="21"/>
      <c r="D23" s="21"/>
      <c r="E23" s="21"/>
      <c r="F23" s="5"/>
      <c r="G23" s="5"/>
      <c r="H23" s="69"/>
      <c r="I23" s="147"/>
      <c r="J23" s="148"/>
      <c r="K23" s="149"/>
      <c r="L23" s="150"/>
      <c r="M23" s="150"/>
      <c r="N23" s="134">
        <f t="shared" si="1"/>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1"/>
        <v>0</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DE FAMILIA USUARIOS DEL HOGAR INFANTIL TAMBORCITO ENCANTADO</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5"/>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5"/>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2677</v>
      </c>
      <c r="C48" s="111" t="s">
        <v>31</v>
      </c>
      <c r="D48" s="109" t="s">
        <v>2679</v>
      </c>
      <c r="E48" s="143">
        <v>43878</v>
      </c>
      <c r="F48" s="143">
        <v>44195</v>
      </c>
      <c r="G48" s="158">
        <f>IF(AND(E48&lt;&gt;"",F48&lt;&gt;""),((F48-E48)/30),"")</f>
        <v>10.566666666666666</v>
      </c>
      <c r="H48" s="113" t="s">
        <v>2676</v>
      </c>
      <c r="I48" s="112" t="s">
        <v>1156</v>
      </c>
      <c r="J48" s="112" t="s">
        <v>1153</v>
      </c>
      <c r="K48" s="115">
        <v>594909416</v>
      </c>
      <c r="L48" s="114" t="s">
        <v>1148</v>
      </c>
      <c r="M48" s="116"/>
      <c r="N48" s="114"/>
      <c r="O48" s="114" t="s">
        <v>26</v>
      </c>
      <c r="P48" s="77"/>
    </row>
    <row r="49" spans="1:16" s="6" customFormat="1" ht="24.75" customHeight="1" x14ac:dyDescent="0.25">
      <c r="A49" s="141">
        <v>2</v>
      </c>
      <c r="B49" s="120" t="s">
        <v>2677</v>
      </c>
      <c r="C49" s="111" t="s">
        <v>31</v>
      </c>
      <c r="D49" s="109" t="s">
        <v>2683</v>
      </c>
      <c r="E49" s="143">
        <v>43483</v>
      </c>
      <c r="F49" s="143">
        <v>43819</v>
      </c>
      <c r="G49" s="158">
        <f t="shared" ref="G49:G50" si="2">IF(AND(E49&lt;&gt;"",F49&lt;&gt;""),((F49-E49)/30),"")</f>
        <v>11.2</v>
      </c>
      <c r="H49" s="120" t="s">
        <v>2676</v>
      </c>
      <c r="I49" s="112" t="s">
        <v>1156</v>
      </c>
      <c r="J49" s="112" t="s">
        <v>1153</v>
      </c>
      <c r="K49" s="115">
        <v>523819432</v>
      </c>
      <c r="L49" s="114" t="s">
        <v>1148</v>
      </c>
      <c r="M49" s="116"/>
      <c r="N49" s="114"/>
      <c r="O49" s="114" t="s">
        <v>26</v>
      </c>
      <c r="P49" s="77"/>
    </row>
    <row r="50" spans="1:16" s="6" customFormat="1" ht="24.75" customHeight="1" x14ac:dyDescent="0.25">
      <c r="A50" s="141">
        <v>3</v>
      </c>
      <c r="B50" s="120" t="s">
        <v>2677</v>
      </c>
      <c r="C50" s="111" t="s">
        <v>31</v>
      </c>
      <c r="D50" s="109" t="s">
        <v>2684</v>
      </c>
      <c r="E50" s="143">
        <v>43405</v>
      </c>
      <c r="F50" s="143">
        <v>43441</v>
      </c>
      <c r="G50" s="158">
        <f t="shared" si="2"/>
        <v>1.2</v>
      </c>
      <c r="H50" s="120" t="s">
        <v>2676</v>
      </c>
      <c r="I50" s="112" t="s">
        <v>1156</v>
      </c>
      <c r="J50" s="112" t="s">
        <v>1153</v>
      </c>
      <c r="K50" s="115">
        <v>67513960</v>
      </c>
      <c r="L50" s="114" t="s">
        <v>1148</v>
      </c>
      <c r="M50" s="116"/>
      <c r="N50" s="114"/>
      <c r="O50" s="114" t="s">
        <v>26</v>
      </c>
      <c r="P50" s="77"/>
    </row>
    <row r="51" spans="1:16" s="6" customFormat="1" ht="24.75" customHeight="1" outlineLevel="1" x14ac:dyDescent="0.25">
      <c r="A51" s="141">
        <v>4</v>
      </c>
      <c r="B51" s="110" t="s">
        <v>2677</v>
      </c>
      <c r="C51" s="111" t="s">
        <v>31</v>
      </c>
      <c r="D51" s="109" t="s">
        <v>2685</v>
      </c>
      <c r="E51" s="143">
        <v>43040</v>
      </c>
      <c r="F51" s="143">
        <v>43404</v>
      </c>
      <c r="G51" s="158">
        <f t="shared" ref="G51:G107" si="3">IF(AND(E51&lt;&gt;"",F51&lt;&gt;""),((F51-E51)/30),"")</f>
        <v>12.133333333333333</v>
      </c>
      <c r="H51" s="120" t="s">
        <v>2676</v>
      </c>
      <c r="I51" s="112" t="s">
        <v>1156</v>
      </c>
      <c r="J51" s="112" t="s">
        <v>1153</v>
      </c>
      <c r="K51" s="115">
        <v>649608600</v>
      </c>
      <c r="L51" s="114" t="s">
        <v>1148</v>
      </c>
      <c r="M51" s="116"/>
      <c r="N51" s="114"/>
      <c r="O51" s="114" t="s">
        <v>26</v>
      </c>
      <c r="P51" s="77"/>
    </row>
    <row r="52" spans="1:16" s="7" customFormat="1" ht="24.75" customHeight="1" outlineLevel="1" x14ac:dyDescent="0.25">
      <c r="A52" s="142">
        <v>5</v>
      </c>
      <c r="B52" s="110" t="s">
        <v>2677</v>
      </c>
      <c r="C52" s="111" t="s">
        <v>31</v>
      </c>
      <c r="D52" s="109" t="s">
        <v>2686</v>
      </c>
      <c r="E52" s="143">
        <v>42675</v>
      </c>
      <c r="F52" s="143">
        <v>43039</v>
      </c>
      <c r="G52" s="158">
        <f t="shared" si="3"/>
        <v>12.133333333333333</v>
      </c>
      <c r="H52" s="120" t="s">
        <v>2676</v>
      </c>
      <c r="I52" s="112" t="s">
        <v>1156</v>
      </c>
      <c r="J52" s="112" t="s">
        <v>1153</v>
      </c>
      <c r="K52" s="115">
        <v>535771936</v>
      </c>
      <c r="L52" s="114" t="s">
        <v>1148</v>
      </c>
      <c r="M52" s="116"/>
      <c r="N52" s="114"/>
      <c r="O52" s="114" t="s">
        <v>26</v>
      </c>
      <c r="P52" s="78"/>
    </row>
    <row r="53" spans="1:16" s="7" customFormat="1" ht="24.75" customHeight="1" outlineLevel="1" x14ac:dyDescent="0.25">
      <c r="A53" s="142">
        <v>6</v>
      </c>
      <c r="B53" s="120" t="s">
        <v>2677</v>
      </c>
      <c r="C53" s="111" t="s">
        <v>31</v>
      </c>
      <c r="D53" s="109" t="s">
        <v>2687</v>
      </c>
      <c r="E53" s="143">
        <v>42401</v>
      </c>
      <c r="F53" s="143">
        <v>42674</v>
      </c>
      <c r="G53" s="158">
        <f t="shared" si="3"/>
        <v>9.1</v>
      </c>
      <c r="H53" s="120" t="s">
        <v>2676</v>
      </c>
      <c r="I53" s="112" t="s">
        <v>1156</v>
      </c>
      <c r="J53" s="112" t="s">
        <v>1153</v>
      </c>
      <c r="K53" s="115">
        <v>391002312</v>
      </c>
      <c r="L53" s="114" t="s">
        <v>1148</v>
      </c>
      <c r="M53" s="116"/>
      <c r="N53" s="114"/>
      <c r="O53" s="114" t="s">
        <v>26</v>
      </c>
      <c r="P53" s="78"/>
    </row>
    <row r="54" spans="1:16" s="7" customFormat="1" ht="24.75" customHeight="1" outlineLevel="1" x14ac:dyDescent="0.25">
      <c r="A54" s="142">
        <v>7</v>
      </c>
      <c r="B54" s="120" t="s">
        <v>2677</v>
      </c>
      <c r="C54" s="111" t="s">
        <v>31</v>
      </c>
      <c r="D54" s="109" t="s">
        <v>2688</v>
      </c>
      <c r="E54" s="143">
        <v>42037</v>
      </c>
      <c r="F54" s="143">
        <v>42369</v>
      </c>
      <c r="G54" s="158">
        <f t="shared" si="3"/>
        <v>11.066666666666666</v>
      </c>
      <c r="H54" s="120" t="s">
        <v>2676</v>
      </c>
      <c r="I54" s="112" t="s">
        <v>1156</v>
      </c>
      <c r="J54" s="112" t="s">
        <v>1153</v>
      </c>
      <c r="K54" s="117">
        <v>455080840</v>
      </c>
      <c r="L54" s="114" t="s">
        <v>1148</v>
      </c>
      <c r="M54" s="116"/>
      <c r="N54" s="114"/>
      <c r="O54" s="114" t="s">
        <v>26</v>
      </c>
      <c r="P54" s="78"/>
    </row>
    <row r="55" spans="1:16" s="7" customFormat="1" ht="24.75" customHeight="1" outlineLevel="1" x14ac:dyDescent="0.25">
      <c r="A55" s="142">
        <v>8</v>
      </c>
      <c r="B55" s="110"/>
      <c r="C55" s="111"/>
      <c r="D55" s="109"/>
      <c r="E55" s="143"/>
      <c r="F55" s="143"/>
      <c r="G55" s="158" t="str">
        <f t="shared" si="3"/>
        <v/>
      </c>
      <c r="H55" s="113"/>
      <c r="I55" s="112"/>
      <c r="J55" s="112"/>
      <c r="K55" s="117"/>
      <c r="L55" s="114"/>
      <c r="M55" s="116"/>
      <c r="N55" s="114"/>
      <c r="O55" s="114"/>
      <c r="P55" s="78"/>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8"/>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8"/>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8"/>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8"/>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8"/>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8"/>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8"/>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8"/>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8"/>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8"/>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8"/>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8"/>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8"/>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8"/>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5"/>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2679</v>
      </c>
      <c r="E114" s="143">
        <v>43878</v>
      </c>
      <c r="F114" s="143">
        <v>44195</v>
      </c>
      <c r="G114" s="158">
        <f>IF(AND(E114&lt;&gt;"",F114&lt;&gt;""),((F114-E114)/30),"")</f>
        <v>10.566666666666666</v>
      </c>
      <c r="H114" s="120" t="s">
        <v>2676</v>
      </c>
      <c r="I114" s="119" t="s">
        <v>1156</v>
      </c>
      <c r="J114" s="119" t="s">
        <v>188</v>
      </c>
      <c r="K114" s="121">
        <v>594909416</v>
      </c>
      <c r="L114" s="99" t="e">
        <f>+IF(AND(K114&gt;0,O114="Ejecución"),(K114/877802)*Tabla28[[#This Row],[% participación]],IF(AND(K114&gt;0,O114&lt;&gt;"Ejecución"),"-",""))</f>
        <v>#VALUE!</v>
      </c>
      <c r="M114" s="122"/>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5"/>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13" t="s">
        <v>2643</v>
      </c>
      <c r="J167" s="214"/>
      <c r="K167" s="214"/>
      <c r="L167" s="214"/>
      <c r="M167" s="214"/>
      <c r="N167" s="214"/>
      <c r="O167" s="215"/>
      <c r="U167" s="51"/>
    </row>
    <row r="168" spans="1:28" x14ac:dyDescent="0.25">
      <c r="A168" s="9"/>
      <c r="B168" s="232" t="s">
        <v>2658</v>
      </c>
      <c r="C168" s="232"/>
      <c r="D168" s="232"/>
      <c r="E168" s="8"/>
      <c r="F168" s="5"/>
      <c r="H168" s="80" t="s">
        <v>2657</v>
      </c>
      <c r="I168" s="213"/>
      <c r="J168" s="214"/>
      <c r="K168" s="214"/>
      <c r="L168" s="214"/>
      <c r="M168" s="214"/>
      <c r="N168" s="214"/>
      <c r="O168" s="21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5"/>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v>
      </c>
      <c r="D185" s="90" t="s">
        <v>2628</v>
      </c>
      <c r="E185" s="93">
        <f>+(C185*SUM(K20:K35))</f>
        <v>0</v>
      </c>
      <c r="F185" s="91"/>
      <c r="G185" s="92"/>
      <c r="H185" s="87"/>
      <c r="I185" s="89" t="s">
        <v>2627</v>
      </c>
      <c r="J185" s="164">
        <f>+SUM(M179:M183)</f>
        <v>0</v>
      </c>
      <c r="K185" s="234" t="s">
        <v>2628</v>
      </c>
      <c r="L185" s="234"/>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5"/>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34891</v>
      </c>
      <c r="D193" s="5"/>
      <c r="E193" s="124">
        <v>632</v>
      </c>
      <c r="F193" s="5"/>
      <c r="G193" s="5"/>
      <c r="H193" s="145" t="s">
        <v>2678</v>
      </c>
      <c r="J193" s="5"/>
      <c r="K193" s="125">
        <v>42031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2678</v>
      </c>
      <c r="D211" s="21"/>
      <c r="G211" s="27" t="s">
        <v>2620</v>
      </c>
      <c r="H211" s="146" t="s">
        <v>2680</v>
      </c>
      <c r="J211" s="27" t="s">
        <v>2622</v>
      </c>
      <c r="K211" s="146" t="s">
        <v>2680</v>
      </c>
      <c r="L211" s="21"/>
      <c r="M211" s="21"/>
      <c r="N211" s="21"/>
      <c r="O211" s="8"/>
    </row>
    <row r="212" spans="1:15" x14ac:dyDescent="0.25">
      <c r="A212" s="9"/>
      <c r="B212" s="27" t="s">
        <v>2619</v>
      </c>
      <c r="C212" s="145" t="s">
        <v>2678</v>
      </c>
      <c r="D212" s="21"/>
      <c r="G212" s="27" t="s">
        <v>2621</v>
      </c>
      <c r="H212" s="146" t="s">
        <v>2681</v>
      </c>
      <c r="J212" s="27" t="s">
        <v>2623</v>
      </c>
      <c r="K212" s="145" t="s">
        <v>2682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a65d333d-5b59-4810-bc94-b80d9325abbc"/>
    <ds:schemaRef ds:uri="4fb10211-09fb-4e80-9f0b-184718d5d98c"/>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2020-11-20T15:12:35Z</cp:lastPrinted>
  <dcterms:created xsi:type="dcterms:W3CDTF">2020-10-14T21:57:42Z</dcterms:created>
  <dcterms:modified xsi:type="dcterms:W3CDTF">2020-12-28T13:42:13Z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