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dri Herrera\Documents\ADRIANA\ICBF\BancoOferentes\"/>
    </mc:Choice>
  </mc:AlternateContent>
  <xr:revisionPtr revIDLastSave="0" documentId="13_ncr:1_{9AE0E1B8-305E-4CD5-BE9C-AA5FB47B279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4"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3" i="21" l="1"/>
  <c r="E183" i="23"/>
  <c r="E185" i="22"/>
  <c r="E185" i="20"/>
  <c r="E185" i="1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<sst xmlns="http://schemas.openxmlformats.org/spreadsheetml/2006/main" count="4339" uniqueCount="2681">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</sst>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 zoomScale="70" zoomScaleNormal="70" zoomScaleSheetLayoutView="40" zoomScalePageLayoutView="40" workbookViewId="0">
      <selection activeCell="H17" sqref="A17:XFD1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6" t="str">
        <f>HYPERLINK("#Integrante_1!B20","IDENTIFICACIÓN DEL OFERENTE")</f>
        <v>IDENTIFICACIÓN DEL OFERENTE</v>
      </c>
      <c r="C8" s="48"/>
      <c r="D8" s="160"/>
      <c r="E8" s="208" t="str">
        <f>HYPERLINK("#Integrante_1!A109","CAPACIDAD RESIDUAL")</f>
        <v>CAPACIDAD RESIDUAL</v>
      </c>
      <c r="F8" s="209"/>
      <c r="G8" s="210"/>
      <c r="H8" s="187"/>
      <c r="I8" s="186" t="str">
        <f>HYPERLINK("#Integrante_1!N162","DISCAPACIDAD")</f>
        <v>DISCAPACIDAD</v>
      </c>
      <c r="J8" s="188"/>
      <c r="K8" s="186" t="str">
        <f>HYPERLINK("#Integrante_1!A188","TRAYECTORIA")</f>
        <v>TRAYECTORIA</v>
      </c>
      <c r="L8" s="36"/>
      <c r="M8" s="36"/>
      <c r="N8" s="36"/>
      <c r="O8" s="43"/>
    </row>
    <row r="9" spans="1:20" ht="30.75" customHeight="1" thickBot="1" x14ac:dyDescent="0.35">
      <c r="A9" s="42"/>
      <c r="B9" s="186" t="str">
        <f>HYPERLINK("#Integrante_1!I20","DATOS CONTRATO INVITACIÓN")</f>
        <v>DATOS CONTRATO INVITACIÓN</v>
      </c>
      <c r="C9" s="48"/>
      <c r="D9" s="48"/>
      <c r="E9" s="208" t="str">
        <f>HYPERLINK("#Integrante_1!A162","TALENTO HUMANO")</f>
        <v>TALENTO HUMANO</v>
      </c>
      <c r="F9" s="209"/>
      <c r="G9" s="21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5">
      <c r="A10" s="42"/>
      <c r="B10" s="186" t="str">
        <f>HYPERLINK("#Integrante_1!B48","EXPERIENCIA TERRITORIAL")</f>
        <v>EXPERIENCIA TERRITORIAL</v>
      </c>
      <c r="C10" s="48"/>
      <c r="D10" s="48"/>
      <c r="E10" s="208" t="str">
        <f>HYPERLINK("#Integrante_1!F162","INFRAESTRUCTURA")</f>
        <v>INFRAESTRUCTURA</v>
      </c>
      <c r="F10" s="209"/>
      <c r="G10" s="210"/>
      <c r="H10" s="187"/>
      <c r="I10" s="186"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74"/>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71"/>
      <c r="I21" s="150"/>
      <c r="J21" s="151"/>
      <c r="K21" s="152"/>
      <c r="L21" s="153"/>
      <c r="M21" s="153"/>
      <c r="N21" s="136">
        <f t="shared" ref="N21:N35" si="0">+(M21-L21)/30</f>
        <v>0</v>
      </c>
      <c r="O21" s="140"/>
    </row>
    <row r="22" spans="1:23" ht="30" customHeight="1" outlineLevel="1" x14ac:dyDescent="0.3">
      <c r="A22" s="9"/>
      <c r="B22" s="72"/>
      <c r="C22" s="5"/>
      <c r="D22" s="5"/>
      <c r="E22" s="5"/>
      <c r="F22" s="5"/>
      <c r="G22" s="5"/>
      <c r="H22" s="71"/>
      <c r="I22" s="150"/>
      <c r="J22" s="151"/>
      <c r="K22" s="152"/>
      <c r="L22" s="153"/>
      <c r="M22" s="153"/>
      <c r="N22" s="137">
        <f t="shared" ref="N22:N33" si="1">+(M22-L22)/30</f>
        <v>0</v>
      </c>
      <c r="O22" s="140"/>
    </row>
    <row r="23" spans="1:23" ht="30" customHeight="1" outlineLevel="1" x14ac:dyDescent="0.3">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3">
      <c r="A24" s="9"/>
      <c r="B24" s="103"/>
      <c r="C24" s="21"/>
      <c r="D24" s="21"/>
      <c r="E24" s="21"/>
      <c r="F24" s="5"/>
      <c r="G24" s="5"/>
      <c r="H24" s="71"/>
      <c r="I24" s="150"/>
      <c r="J24" s="151"/>
      <c r="K24" s="152"/>
      <c r="L24" s="153"/>
      <c r="M24" s="153"/>
      <c r="N24" s="137">
        <f t="shared" si="1"/>
        <v>0</v>
      </c>
      <c r="O24" s="140"/>
    </row>
    <row r="25" spans="1:23" ht="30" customHeight="1" outlineLevel="1" x14ac:dyDescent="0.3">
      <c r="A25" s="9"/>
      <c r="B25" s="103"/>
      <c r="C25" s="21"/>
      <c r="D25" s="21"/>
      <c r="E25" s="21"/>
      <c r="F25" s="5"/>
      <c r="G25" s="5"/>
      <c r="H25" s="71"/>
      <c r="I25" s="150"/>
      <c r="J25" s="151"/>
      <c r="K25" s="152"/>
      <c r="L25" s="153"/>
      <c r="M25" s="153"/>
      <c r="N25" s="137">
        <f t="shared" si="1"/>
        <v>0</v>
      </c>
      <c r="O25" s="140"/>
    </row>
    <row r="26" spans="1:23" ht="30" customHeight="1" outlineLevel="1" x14ac:dyDescent="0.3">
      <c r="A26" s="9"/>
      <c r="B26" s="103"/>
      <c r="C26" s="21"/>
      <c r="D26" s="21"/>
      <c r="E26" s="21"/>
      <c r="F26" s="5"/>
      <c r="G26" s="5"/>
      <c r="H26" s="71"/>
      <c r="I26" s="150"/>
      <c r="J26" s="151"/>
      <c r="K26" s="152"/>
      <c r="L26" s="153"/>
      <c r="M26" s="153"/>
      <c r="N26" s="137">
        <f t="shared" si="1"/>
        <v>0</v>
      </c>
      <c r="O26" s="140"/>
    </row>
    <row r="27" spans="1:23" ht="30" customHeight="1" outlineLevel="1" x14ac:dyDescent="0.3">
      <c r="A27" s="9"/>
      <c r="B27" s="103"/>
      <c r="C27" s="21"/>
      <c r="D27" s="21"/>
      <c r="E27" s="21"/>
      <c r="F27" s="5"/>
      <c r="G27" s="5"/>
      <c r="H27" s="71"/>
      <c r="I27" s="150"/>
      <c r="J27" s="151"/>
      <c r="K27" s="152"/>
      <c r="L27" s="153"/>
      <c r="M27" s="153"/>
      <c r="N27" s="137">
        <f t="shared" si="1"/>
        <v>0</v>
      </c>
      <c r="O27" s="140"/>
    </row>
    <row r="28" spans="1:23" ht="30" customHeight="1" outlineLevel="1" x14ac:dyDescent="0.3">
      <c r="A28" s="9"/>
      <c r="B28" s="103"/>
      <c r="C28" s="21"/>
      <c r="D28" s="21"/>
      <c r="E28" s="21"/>
      <c r="F28" s="5"/>
      <c r="G28" s="5"/>
      <c r="H28" s="71"/>
      <c r="I28" s="150"/>
      <c r="J28" s="151"/>
      <c r="K28" s="152"/>
      <c r="L28" s="153"/>
      <c r="M28" s="153"/>
      <c r="N28" s="137">
        <f t="shared" si="1"/>
        <v>0</v>
      </c>
      <c r="O28" s="140"/>
    </row>
    <row r="29" spans="1:23" ht="30" customHeight="1" outlineLevel="1" x14ac:dyDescent="0.3">
      <c r="A29" s="9"/>
      <c r="B29" s="72"/>
      <c r="C29" s="5"/>
      <c r="D29" s="5"/>
      <c r="E29" s="5"/>
      <c r="F29" s="5"/>
      <c r="G29" s="5"/>
      <c r="H29" s="71"/>
      <c r="I29" s="150"/>
      <c r="J29" s="151"/>
      <c r="K29" s="152"/>
      <c r="L29" s="153"/>
      <c r="M29" s="153"/>
      <c r="N29" s="137">
        <f t="shared" si="1"/>
        <v>0</v>
      </c>
      <c r="O29" s="140"/>
    </row>
    <row r="30" spans="1:23" ht="30" customHeight="1" outlineLevel="1" x14ac:dyDescent="0.3">
      <c r="A30" s="9"/>
      <c r="B30" s="72"/>
      <c r="C30" s="5"/>
      <c r="D30" s="5"/>
      <c r="E30" s="5"/>
      <c r="F30" s="5"/>
      <c r="G30" s="5"/>
      <c r="H30" s="71"/>
      <c r="I30" s="150"/>
      <c r="J30" s="151"/>
      <c r="K30" s="152"/>
      <c r="L30" s="153"/>
      <c r="M30" s="153"/>
      <c r="N30" s="137">
        <f t="shared" si="1"/>
        <v>0</v>
      </c>
      <c r="O30" s="140"/>
    </row>
    <row r="31" spans="1:23" ht="30" customHeight="1" outlineLevel="1" x14ac:dyDescent="0.3">
      <c r="A31" s="9"/>
      <c r="B31" s="72"/>
      <c r="C31" s="5"/>
      <c r="D31" s="5"/>
      <c r="E31" s="5"/>
      <c r="F31" s="5"/>
      <c r="G31" s="5"/>
      <c r="H31" s="71"/>
      <c r="I31" s="150"/>
      <c r="J31" s="151"/>
      <c r="K31" s="152"/>
      <c r="L31" s="153"/>
      <c r="M31" s="153"/>
      <c r="N31" s="137">
        <f t="shared" si="1"/>
        <v>0</v>
      </c>
      <c r="O31" s="140"/>
    </row>
    <row r="32" spans="1:23" ht="30" customHeight="1" outlineLevel="1" x14ac:dyDescent="0.3">
      <c r="A32" s="9"/>
      <c r="B32" s="72"/>
      <c r="C32" s="5"/>
      <c r="D32" s="5"/>
      <c r="E32" s="5"/>
      <c r="F32" s="5"/>
      <c r="G32" s="5"/>
      <c r="H32" s="71"/>
      <c r="I32" s="150"/>
      <c r="J32" s="151"/>
      <c r="K32" s="152"/>
      <c r="L32" s="153"/>
      <c r="M32" s="153"/>
      <c r="N32" s="137">
        <f t="shared" si="1"/>
        <v>0</v>
      </c>
      <c r="O32" s="140"/>
    </row>
    <row r="33" spans="1:16" ht="30" customHeight="1" outlineLevel="1" x14ac:dyDescent="0.3">
      <c r="A33" s="9"/>
      <c r="B33" s="72"/>
      <c r="C33" s="5"/>
      <c r="D33" s="5"/>
      <c r="E33" s="5"/>
      <c r="F33" s="5"/>
      <c r="G33" s="5"/>
      <c r="H33" s="71"/>
      <c r="I33" s="150"/>
      <c r="J33" s="151"/>
      <c r="K33" s="152"/>
      <c r="L33" s="153"/>
      <c r="M33" s="153"/>
      <c r="N33" s="137">
        <f t="shared" si="1"/>
        <v>0</v>
      </c>
      <c r="O33" s="140"/>
    </row>
    <row r="34" spans="1:16" ht="30" customHeight="1" outlineLevel="1" x14ac:dyDescent="0.3">
      <c r="A34" s="9"/>
      <c r="B34" s="72"/>
      <c r="C34" s="5"/>
      <c r="D34" s="5"/>
      <c r="E34" s="5"/>
      <c r="F34" s="5"/>
      <c r="G34" s="5"/>
      <c r="H34" s="71"/>
      <c r="I34" s="150"/>
      <c r="J34" s="151"/>
      <c r="K34" s="152"/>
      <c r="L34" s="153"/>
      <c r="M34" s="153"/>
      <c r="N34" s="137">
        <f t="shared" si="0"/>
        <v>0</v>
      </c>
      <c r="O34" s="140"/>
    </row>
    <row r="35" spans="1:16" ht="30" customHeight="1" outlineLevel="1" x14ac:dyDescent="0.3">
      <c r="A35" s="9"/>
      <c r="B35" s="72"/>
      <c r="C35" s="5"/>
      <c r="D35" s="5"/>
      <c r="E35" s="5"/>
      <c r="F35" s="5"/>
      <c r="G35" s="5"/>
      <c r="H35" s="71"/>
      <c r="I35" s="150"/>
      <c r="J35" s="151"/>
      <c r="K35" s="152"/>
      <c r="L35" s="153"/>
      <c r="M35" s="153"/>
      <c r="N35" s="137">
        <f t="shared" si="0"/>
        <v>0</v>
      </c>
      <c r="O35" s="140"/>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13"/>
      <c r="C48" s="114"/>
      <c r="D48" s="112"/>
      <c r="E48" s="146"/>
      <c r="F48" s="146"/>
      <c r="G48" s="173" t="str">
        <f>IF(AND(E48&lt;&gt;"",F48&lt;&gt;""),((F48-E48)/30),"")</f>
        <v/>
      </c>
      <c r="H48" s="116"/>
      <c r="I48" s="115"/>
      <c r="J48" s="115"/>
      <c r="K48" s="118"/>
      <c r="L48" s="117"/>
      <c r="M48" s="119"/>
      <c r="N48" s="117"/>
      <c r="O48" s="117"/>
      <c r="P48" s="80"/>
    </row>
    <row r="49" spans="1:16" s="6" customFormat="1" ht="24.75" customHeight="1" x14ac:dyDescent="0.3">
      <c r="A49" s="144">
        <v>2</v>
      </c>
      <c r="B49" s="113"/>
      <c r="C49" s="114"/>
      <c r="D49" s="112"/>
      <c r="E49" s="146"/>
      <c r="F49" s="146"/>
      <c r="G49" s="173" t="str">
        <f t="shared" ref="G49:G107" si="2">IF(AND(E49&lt;&gt;"",F49&lt;&gt;""),((F49-E49)/30),"")</f>
        <v/>
      </c>
      <c r="H49" s="116"/>
      <c r="I49" s="115"/>
      <c r="J49" s="115"/>
      <c r="K49" s="118"/>
      <c r="L49" s="117"/>
      <c r="M49" s="119"/>
      <c r="N49" s="117"/>
      <c r="O49" s="117"/>
      <c r="P49" s="80"/>
    </row>
    <row r="50" spans="1:16" s="6" customFormat="1" ht="24.75" customHeight="1" x14ac:dyDescent="0.3">
      <c r="A50" s="144">
        <v>3</v>
      </c>
      <c r="B50" s="113"/>
      <c r="C50" s="114"/>
      <c r="D50" s="112"/>
      <c r="E50" s="146"/>
      <c r="F50" s="146"/>
      <c r="G50" s="173" t="str">
        <f t="shared" si="2"/>
        <v/>
      </c>
      <c r="H50" s="121"/>
      <c r="I50" s="115"/>
      <c r="J50" s="115"/>
      <c r="K50" s="118"/>
      <c r="L50" s="117"/>
      <c r="M50" s="119"/>
      <c r="N50" s="117"/>
      <c r="O50" s="117"/>
      <c r="P50" s="80"/>
    </row>
    <row r="51" spans="1:16" s="6" customFormat="1" ht="24.75" customHeight="1" outlineLevel="1" x14ac:dyDescent="0.3">
      <c r="A51" s="144">
        <v>4</v>
      </c>
      <c r="B51" s="113"/>
      <c r="C51" s="114"/>
      <c r="D51" s="112"/>
      <c r="E51" s="146"/>
      <c r="F51" s="146"/>
      <c r="G51" s="173" t="str">
        <f t="shared" si="2"/>
        <v/>
      </c>
      <c r="H51" s="116"/>
      <c r="I51" s="115"/>
      <c r="J51" s="115"/>
      <c r="K51" s="118"/>
      <c r="L51" s="117"/>
      <c r="M51" s="119"/>
      <c r="N51" s="117"/>
      <c r="O51" s="117"/>
      <c r="P51" s="80"/>
    </row>
    <row r="52" spans="1:16" s="7" customFormat="1" ht="24.75" customHeight="1" outlineLevel="1" x14ac:dyDescent="0.3">
      <c r="A52" s="145">
        <v>5</v>
      </c>
      <c r="B52" s="113"/>
      <c r="C52" s="114"/>
      <c r="D52" s="112"/>
      <c r="E52" s="146"/>
      <c r="F52" s="146"/>
      <c r="G52" s="173" t="str">
        <f t="shared" si="2"/>
        <v/>
      </c>
      <c r="H52" s="121"/>
      <c r="I52" s="115"/>
      <c r="J52" s="115"/>
      <c r="K52" s="118"/>
      <c r="L52" s="117"/>
      <c r="M52" s="119"/>
      <c r="N52" s="117"/>
      <c r="O52" s="117"/>
      <c r="P52" s="81"/>
    </row>
    <row r="53" spans="1:16" s="7" customFormat="1" ht="24.75" customHeight="1" outlineLevel="1" x14ac:dyDescent="0.3">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3">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3">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3">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3">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3">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3">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3">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3">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3">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3">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3">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3">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3">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3">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3">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3">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3">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3">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3">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3">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3">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3">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3">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3">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3">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3">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3">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3">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3">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3">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3">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3">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3">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3">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3">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3">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3">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3">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3">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3">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3">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3">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5">
      <c r="A107" s="145">
        <v>60</v>
      </c>
      <c r="B107" s="64"/>
      <c r="C107" s="65"/>
      <c r="D107" s="63"/>
      <c r="E107" s="146"/>
      <c r="F107" s="146"/>
      <c r="G107" s="173" t="str">
        <f t="shared" si="2"/>
        <v/>
      </c>
      <c r="H107" s="64"/>
      <c r="I107" s="63"/>
      <c r="J107" s="63"/>
      <c r="K107" s="66"/>
      <c r="L107" s="65"/>
      <c r="M107" s="67"/>
      <c r="N107" s="65"/>
      <c r="O107" s="65"/>
      <c r="P107" s="81"/>
    </row>
    <row r="108" spans="1:16" ht="29.4" customHeight="1" thickBot="1" x14ac:dyDescent="0.35">
      <c r="O108" s="186" t="str">
        <f>HYPERLINK("#Integrante_1!A1","INICIO")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2672</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3">
      <c r="A115" s="144">
        <v>2</v>
      </c>
      <c r="B115" s="176" t="s">
        <v>2672</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3">
      <c r="A116" s="144">
        <v>3</v>
      </c>
      <c r="B116" s="176" t="s">
        <v>2672</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3">
      <c r="A117" s="144">
        <v>4</v>
      </c>
      <c r="B117" s="176" t="s">
        <v>2672</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3">
      <c r="A118" s="145">
        <v>5</v>
      </c>
      <c r="B118" s="176" t="s">
        <v>2672</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3">
      <c r="A119" s="145">
        <v>6</v>
      </c>
      <c r="B119" s="176" t="s">
        <v>2672</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3">
      <c r="A120" s="145">
        <v>7</v>
      </c>
      <c r="B120" s="176" t="s">
        <v>2672</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3">
      <c r="A121" s="145">
        <v>8</v>
      </c>
      <c r="B121" s="176" t="s">
        <v>2672</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3">
      <c r="A122" s="145">
        <v>9</v>
      </c>
      <c r="B122" s="176" t="s">
        <v>2672</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3">
      <c r="A123" s="145">
        <v>10</v>
      </c>
      <c r="B123" s="176" t="s">
        <v>2672</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3">
      <c r="A124" s="145">
        <v>11</v>
      </c>
      <c r="B124" s="176" t="s">
        <v>2672</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3">
      <c r="A125" s="145">
        <v>12</v>
      </c>
      <c r="B125" s="176" t="s">
        <v>2672</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3">
      <c r="A126" s="145">
        <v>13</v>
      </c>
      <c r="B126" s="176" t="s">
        <v>2672</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3">
      <c r="A127" s="145">
        <v>14</v>
      </c>
      <c r="B127" s="176" t="s">
        <v>2672</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3">
      <c r="A128" s="145">
        <v>15</v>
      </c>
      <c r="B128" s="176" t="s">
        <v>2672</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3">
      <c r="A129" s="145">
        <v>16</v>
      </c>
      <c r="B129" s="176" t="s">
        <v>2672</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3">
      <c r="A130" s="145">
        <v>17</v>
      </c>
      <c r="B130" s="176" t="s">
        <v>2672</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3">
      <c r="A131" s="145">
        <v>18</v>
      </c>
      <c r="B131" s="176" t="s">
        <v>2672</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3">
      <c r="A132" s="145">
        <v>19</v>
      </c>
      <c r="B132" s="176" t="s">
        <v>2672</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3">
      <c r="A133" s="145">
        <v>20</v>
      </c>
      <c r="B133" s="176" t="s">
        <v>2672</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3">
      <c r="A134" s="145">
        <v>21</v>
      </c>
      <c r="B134" s="176" t="s">
        <v>2672</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3">
      <c r="A135" s="145">
        <v>22</v>
      </c>
      <c r="B135" s="176" t="s">
        <v>2672</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3">
      <c r="A136" s="145">
        <v>23</v>
      </c>
      <c r="B136" s="176" t="s">
        <v>2672</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3">
      <c r="A137" s="145">
        <v>24</v>
      </c>
      <c r="B137" s="176" t="s">
        <v>2672</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3">
      <c r="A138" s="145">
        <v>25</v>
      </c>
      <c r="B138" s="176" t="s">
        <v>2672</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3">
      <c r="A139" s="145">
        <v>26</v>
      </c>
      <c r="B139" s="176" t="s">
        <v>2672</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3">
      <c r="A140" s="145">
        <v>27</v>
      </c>
      <c r="B140" s="176" t="s">
        <v>2672</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3">
      <c r="A141" s="145">
        <v>28</v>
      </c>
      <c r="B141" s="176" t="s">
        <v>2672</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3">
      <c r="A142" s="145">
        <v>29</v>
      </c>
      <c r="B142" s="176" t="s">
        <v>2672</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3">
      <c r="A143" s="145">
        <v>30</v>
      </c>
      <c r="B143" s="176" t="s">
        <v>2672</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3">
      <c r="A144" s="145">
        <v>31</v>
      </c>
      <c r="B144" s="176" t="s">
        <v>2672</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3">
      <c r="A145" s="145">
        <v>32</v>
      </c>
      <c r="B145" s="176" t="s">
        <v>2672</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3">
      <c r="A146" s="145">
        <v>33</v>
      </c>
      <c r="B146" s="176" t="s">
        <v>2672</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3">
      <c r="A147" s="145">
        <v>34</v>
      </c>
      <c r="B147" s="176" t="s">
        <v>2672</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3">
      <c r="A148" s="145">
        <v>35</v>
      </c>
      <c r="B148" s="176" t="s">
        <v>2672</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3">
      <c r="A149" s="145">
        <v>36</v>
      </c>
      <c r="B149" s="176" t="s">
        <v>2672</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3">
      <c r="A150" s="145">
        <v>37</v>
      </c>
      <c r="B150" s="176" t="s">
        <v>2672</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3">
      <c r="A151" s="145">
        <v>38</v>
      </c>
      <c r="B151" s="176" t="s">
        <v>2672</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3">
      <c r="A152" s="145">
        <v>39</v>
      </c>
      <c r="B152" s="176" t="s">
        <v>2672</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3">
      <c r="A153" s="145">
        <v>40</v>
      </c>
      <c r="B153" s="176" t="s">
        <v>2672</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3">
      <c r="A154" s="145">
        <v>41</v>
      </c>
      <c r="B154" s="176" t="s">
        <v>2672</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3">
      <c r="A155" s="145">
        <v>42</v>
      </c>
      <c r="B155" s="176" t="s">
        <v>2672</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3">
      <c r="A156" s="145">
        <v>43</v>
      </c>
      <c r="B156" s="176" t="s">
        <v>2672</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3">
      <c r="A157" s="145">
        <v>44</v>
      </c>
      <c r="B157" s="176" t="s">
        <v>2672</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3">
      <c r="A158" s="145">
        <v>45</v>
      </c>
      <c r="B158" s="176" t="s">
        <v>2672</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3">
      <c r="A159" s="145">
        <v>46</v>
      </c>
      <c r="B159" s="176" t="s">
        <v>2672</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5">
      <c r="A160" s="145">
        <v>47</v>
      </c>
      <c r="B160" s="176" t="s">
        <v>2672</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5">
      <c r="O161" s="186" t="str">
        <f>HYPERLINK("#Integrante_1!A1","INICIO")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37" t="s">
        <v>2665</v>
      </c>
      <c r="B163" s="238"/>
      <c r="C163" s="238"/>
      <c r="D163" s="238"/>
      <c r="E163" s="239"/>
      <c r="F163" s="240" t="s">
        <v>2666</v>
      </c>
      <c r="G163" s="240"/>
      <c r="H163" s="240"/>
      <c r="I163" s="237" t="s">
        <v>2635</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8"/>
      <c r="O164" s="8"/>
      <c r="Q164" s="4" t="s">
        <v>2649</v>
      </c>
    </row>
    <row r="165" spans="1:28" x14ac:dyDescent="0.3">
      <c r="A165" s="9"/>
      <c r="B165" s="204" t="s">
        <v>2618</v>
      </c>
      <c r="C165" s="204"/>
      <c r="D165" s="204"/>
      <c r="E165" s="8"/>
      <c r="F165" s="5"/>
      <c r="G165" s="241" t="s">
        <v>2618</v>
      </c>
      <c r="H165" s="241"/>
      <c r="I165" s="242" t="s">
        <v>1164</v>
      </c>
      <c r="J165" s="243"/>
      <c r="K165" s="243"/>
      <c r="L165" s="243"/>
      <c r="M165" s="243"/>
      <c r="N165" s="109"/>
      <c r="O165" s="8"/>
      <c r="S165" s="51"/>
    </row>
    <row r="166" spans="1:28" x14ac:dyDescent="0.3">
      <c r="A166" s="9"/>
      <c r="B166" s="5"/>
      <c r="C166" s="5"/>
      <c r="D166" s="159" t="s">
        <v>14</v>
      </c>
      <c r="E166" s="8"/>
      <c r="F166" s="5"/>
      <c r="G166" s="26" t="s">
        <v>14</v>
      </c>
      <c r="I166" s="9"/>
      <c r="J166" s="5"/>
      <c r="K166" s="5"/>
      <c r="L166" s="5"/>
      <c r="M166" s="5"/>
      <c r="N166" s="5"/>
      <c r="O166" s="8"/>
    </row>
    <row r="167" spans="1:28" x14ac:dyDescent="0.3">
      <c r="A167" s="9"/>
      <c r="D167" s="109"/>
      <c r="E167" s="8"/>
      <c r="F167" s="5"/>
      <c r="G167" s="109"/>
      <c r="I167" s="244" t="s">
        <v>2648</v>
      </c>
      <c r="J167" s="245"/>
      <c r="K167" s="245"/>
      <c r="L167" s="245"/>
      <c r="M167" s="245"/>
      <c r="N167" s="245"/>
      <c r="O167" s="246"/>
      <c r="U167" s="51"/>
    </row>
    <row r="168" spans="1:28" x14ac:dyDescent="0.3">
      <c r="A168" s="9"/>
      <c r="B168" s="259" t="s">
        <v>2663</v>
      </c>
      <c r="C168" s="259"/>
      <c r="D168" s="259"/>
      <c r="E168" s="8"/>
      <c r="F168" s="5"/>
      <c r="H168" s="83" t="s">
        <v>2662</v>
      </c>
      <c r="I168" s="244"/>
      <c r="J168" s="245"/>
      <c r="K168" s="245"/>
      <c r="L168" s="245"/>
      <c r="M168" s="245"/>
      <c r="N168" s="245"/>
      <c r="O168" s="246"/>
      <c r="Q168" s="51"/>
    </row>
    <row r="169" spans="1:28"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69" t="s">
        <v>2671</v>
      </c>
      <c r="C176" s="269"/>
      <c r="D176" s="269"/>
      <c r="E176" s="269"/>
      <c r="F176" s="269"/>
      <c r="G176" s="269"/>
      <c r="H176" s="20"/>
      <c r="I176" s="273" t="s">
        <v>2675</v>
      </c>
      <c r="J176" s="274"/>
      <c r="K176" s="274"/>
      <c r="L176" s="274"/>
      <c r="M176" s="274"/>
      <c r="O176" s="186" t="str">
        <f>HYPERLINK("#Integrante_1!A1","INICIO")</f>
        <v>INICIO</v>
      </c>
      <c r="Q176" s="19"/>
      <c r="R176" s="19"/>
      <c r="S176" s="19"/>
      <c r="T176" s="19"/>
      <c r="U176" s="19"/>
      <c r="V176" s="19"/>
      <c r="W176" s="19"/>
      <c r="X176" s="19"/>
      <c r="Y176" s="19"/>
      <c r="Z176" s="19"/>
      <c r="AA176" s="19"/>
      <c r="AB176" s="19"/>
    </row>
    <row r="177" spans="1:28" ht="23.4" x14ac:dyDescent="0.3">
      <c r="A177" s="9"/>
      <c r="B177" s="247" t="s">
        <v>17</v>
      </c>
      <c r="C177" s="248"/>
      <c r="D177" s="249"/>
      <c r="E177" s="273" t="s">
        <v>2620</v>
      </c>
      <c r="F177" s="274"/>
      <c r="G177" s="275"/>
      <c r="H177" s="5"/>
      <c r="I177" s="247" t="s">
        <v>17</v>
      </c>
      <c r="J177" s="248"/>
      <c r="K177" s="248"/>
      <c r="L177" s="249"/>
      <c r="M177" s="256" t="s">
        <v>2680</v>
      </c>
      <c r="O177" s="8"/>
      <c r="Q177" s="19"/>
      <c r="R177" s="28"/>
      <c r="S177" s="28" t="s">
        <v>2619</v>
      </c>
      <c r="T177" s="19"/>
      <c r="U177" s="19"/>
      <c r="V177" s="19"/>
      <c r="W177" s="19"/>
      <c r="X177" s="19"/>
      <c r="Y177" s="19"/>
      <c r="Z177" s="19"/>
      <c r="AA177" s="19"/>
      <c r="AB177" s="19"/>
    </row>
    <row r="178" spans="1:28" ht="23.4" x14ac:dyDescent="0.3">
      <c r="A178" s="9"/>
      <c r="B178" s="270"/>
      <c r="C178" s="271"/>
      <c r="D178" s="272"/>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4" x14ac:dyDescent="0.3">
      <c r="A179" s="9"/>
      <c r="B179" s="229" t="s">
        <v>2671</v>
      </c>
      <c r="C179" s="229"/>
      <c r="D179" s="229"/>
      <c r="E179" s="24">
        <v>0.02</v>
      </c>
      <c r="F179" s="179">
        <v>0.03</v>
      </c>
      <c r="G179" s="180">
        <f>IF(F179&gt;0,SUM(E179+F179),"")</f>
        <v>0.05</v>
      </c>
      <c r="H179" s="5"/>
      <c r="I179" s="253" t="s">
        <v>2675</v>
      </c>
      <c r="J179" s="254"/>
      <c r="K179" s="254"/>
      <c r="L179" s="255"/>
      <c r="M179" s="179"/>
      <c r="O179" s="8"/>
      <c r="Q179" s="19"/>
      <c r="R179" s="180" t="str">
        <f>IF(M179&gt;0,SUM(S179+M179),"")</f>
        <v/>
      </c>
      <c r="S179" s="24">
        <v>0.02</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3">
      <c r="A184" s="9"/>
      <c r="B184" s="89" t="s">
        <v>2674</v>
      </c>
      <c r="C184" s="89"/>
      <c r="D184" s="89"/>
      <c r="E184" s="89"/>
      <c r="F184" s="89"/>
      <c r="G184" s="89"/>
      <c r="H184" s="89"/>
      <c r="I184" s="89"/>
      <c r="J184" s="89"/>
      <c r="K184" s="89"/>
      <c r="L184" s="89"/>
      <c r="M184" s="89"/>
      <c r="N184" s="90"/>
      <c r="O184" s="91"/>
    </row>
    <row r="185" spans="1:28" x14ac:dyDescent="0.3">
      <c r="A185" s="9"/>
      <c r="B185" s="92" t="s">
        <v>2632</v>
      </c>
      <c r="C185" s="185">
        <f>+SUM(G179:G182)</f>
        <v>0.05</v>
      </c>
      <c r="D185" s="93" t="s">
        <v>2633</v>
      </c>
      <c r="E185" s="96">
        <f>+(C185*SUM(K20:K35))</f>
        <v>0</v>
      </c>
      <c r="F185" s="94"/>
      <c r="G185" s="95"/>
      <c r="H185" s="90"/>
      <c r="I185" s="92" t="s">
        <v>2632</v>
      </c>
      <c r="J185" s="185">
        <f>M179</f>
        <v>0</v>
      </c>
      <c r="K185" s="230" t="s">
        <v>2633</v>
      </c>
      <c r="L185" s="230"/>
      <c r="M185" s="96">
        <f>+J185*K20</f>
        <v>0</v>
      </c>
      <c r="N185" s="97"/>
      <c r="O185" s="98"/>
    </row>
    <row r="186" spans="1:28" ht="15" thickBot="1" x14ac:dyDescent="0.35">
      <c r="A186" s="10"/>
      <c r="B186" s="99"/>
      <c r="C186" s="99"/>
      <c r="D186" s="99"/>
      <c r="E186" s="99"/>
      <c r="F186" s="99"/>
      <c r="G186" s="99"/>
      <c r="H186" s="99"/>
      <c r="I186" s="181"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ht="15" thickBot="1" x14ac:dyDescent="0.35">
      <c r="A190" s="226"/>
      <c r="B190" s="227"/>
      <c r="C190" s="227"/>
      <c r="D190" s="227"/>
      <c r="E190" s="227"/>
      <c r="F190" s="227"/>
      <c r="G190" s="227"/>
      <c r="H190" s="227"/>
      <c r="I190" s="227"/>
      <c r="J190" s="227"/>
      <c r="K190" s="227"/>
      <c r="L190" s="227"/>
      <c r="M190" s="227"/>
      <c r="N190" s="227"/>
      <c r="O190" s="228"/>
    </row>
    <row r="191" spans="1:28" x14ac:dyDescent="0.3">
      <c r="A191" s="9"/>
      <c r="B191" s="5"/>
      <c r="C191" s="5"/>
      <c r="D191" s="5"/>
      <c r="E191" s="5"/>
      <c r="F191" s="5"/>
      <c r="G191" s="5"/>
      <c r="H191" s="5"/>
      <c r="I191" s="5"/>
      <c r="J191" s="5"/>
      <c r="K191" s="5"/>
      <c r="L191" s="5"/>
      <c r="M191" s="5"/>
      <c r="N191" s="5"/>
      <c r="O191" s="8"/>
      <c r="Q191" s="154"/>
      <c r="R191" s="154"/>
      <c r="S191" s="154"/>
      <c r="T191" s="154"/>
    </row>
    <row r="192" spans="1:28" x14ac:dyDescent="0.3">
      <c r="A192" s="9"/>
      <c r="B192" s="234" t="s">
        <v>2641</v>
      </c>
      <c r="C192" s="234"/>
      <c r="E192" s="5" t="s">
        <v>20</v>
      </c>
      <c r="H192" s="26" t="s">
        <v>24</v>
      </c>
      <c r="J192" s="5" t="s">
        <v>2642</v>
      </c>
      <c r="K192" s="5"/>
      <c r="M192" s="5"/>
      <c r="N192" s="5"/>
      <c r="O192" s="8"/>
      <c r="Q192" s="155"/>
      <c r="R192" s="156"/>
      <c r="S192" s="156"/>
      <c r="T192" s="155"/>
    </row>
    <row r="193" spans="1:18" x14ac:dyDescent="0.3">
      <c r="A193" s="9"/>
      <c r="C193" s="127"/>
      <c r="D193" s="5"/>
      <c r="E193" s="128"/>
      <c r="F193" s="5"/>
      <c r="G193" s="5"/>
      <c r="H193" s="148"/>
      <c r="J193" s="5"/>
      <c r="K193" s="129"/>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HYPERLINK("#Integrante_1!A1","INICIO")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2653</v>
      </c>
      <c r="C201" s="233"/>
      <c r="D201" s="233"/>
      <c r="E201" s="233"/>
      <c r="F201" s="233"/>
      <c r="G201" s="233"/>
      <c r="H201" s="233"/>
      <c r="I201" s="233"/>
      <c r="J201" s="233"/>
      <c r="K201" s="233"/>
      <c r="L201" s="233"/>
      <c r="M201" s="233"/>
      <c r="N201" s="233"/>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70"/>
      <c r="D211" s="21"/>
      <c r="G211" s="27" t="s">
        <v>2625</v>
      </c>
      <c r="H211" s="149"/>
      <c r="J211" s="27" t="s">
        <v>2627</v>
      </c>
      <c r="K211" s="149"/>
      <c r="L211" s="21"/>
      <c r="M211" s="21"/>
      <c r="N211" s="21"/>
      <c r="O211" s="8"/>
    </row>
    <row r="212" spans="1:15" x14ac:dyDescent="0.3">
      <c r="A212" s="9"/>
      <c r="B212" s="27" t="s">
        <v>2624</v>
      </c>
      <c r="C212" s="148"/>
      <c r="D212" s="21"/>
      <c r="G212" s="27" t="s">
        <v>2626</v>
      </c>
      <c r="H212" s="149"/>
      <c r="J212" s="27" t="s">
        <v>2628</v>
      </c>
      <c r="K212" s="148"/>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whole" allowBlank="1" showInputMessage="1" showErrorMessage="1" sqref="N15" xr:uid="{91E9DBB4-3284-4F96-9EA4-BB79A3E2818F}">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J1" zoomScale="85" zoomScaleNormal="85"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33203125" style="4" customWidth="1"/>
    <col min="16" max="16" width="5.66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497" width="14.109375" style="4" hidden="1"/>
    <col min="498" max="16383" width="1.6640625" style="4" hidden="1"/>
    <col min="16384" max="16384" width="14.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HYPERLINK("#Integrante_2!B20","IDENTIFICACIÓN DEL OFERENTE")</f>
        <v>IDENTIFICACIÓN DEL OFERENTE</v>
      </c>
      <c r="C8" s="189"/>
      <c r="D8" s="193"/>
      <c r="E8" s="208" t="str">
        <f>HYPERLINK("#Integrante_2!A109","CAPACIDAD RESIDUAL")</f>
        <v>CAPACIDAD RESIDUAL</v>
      </c>
      <c r="F8" s="209"/>
      <c r="G8" s="210"/>
      <c r="H8" s="194"/>
      <c r="I8" s="186" t="str">
        <f>HYPERLINK("#Integrante_2!N162","DISCAPACIDAD")</f>
        <v>DISCAPACIDAD</v>
      </c>
      <c r="J8" s="190"/>
      <c r="K8" s="186" t="str">
        <f>HYPERLINK("#Integrante_2!A188","TRAYECTORIA")</f>
        <v>TRAYECTORIA</v>
      </c>
      <c r="L8" s="189"/>
      <c r="M8" s="36"/>
      <c r="N8" s="36"/>
      <c r="O8" s="43"/>
    </row>
    <row r="9" spans="1:20" ht="30.75" customHeight="1" thickBot="1" x14ac:dyDescent="0.35">
      <c r="A9" s="192"/>
      <c r="B9" s="186" t="str">
        <f>HYPERLINK("#Integrante_2!I20","DATOS CONTRATO INVITACIÓN")</f>
        <v>DATOS CONTRATO INVITACIÓN</v>
      </c>
      <c r="C9" s="189"/>
      <c r="D9" s="189"/>
      <c r="E9" s="208" t="str">
        <f>HYPERLINK("#Integrante_2!A162","TALENTO HUMANO")</f>
        <v>TALENTO HUMANO</v>
      </c>
      <c r="F9" s="209"/>
      <c r="G9" s="21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5">
      <c r="A10" s="192"/>
      <c r="B10" s="186" t="str">
        <f>HYPERLINK("#Integrante_2!B48","EXPERIENCIA TERRITORIAL")</f>
        <v>EXPERIENCIA TERRITORIAL</v>
      </c>
      <c r="C10" s="189"/>
      <c r="D10" s="189"/>
      <c r="E10" s="208" t="str">
        <f>HYPERLINK("#Integrante_2!F162","INFRAESTRUCTURA")</f>
        <v>INFRAESTRUCTURA</v>
      </c>
      <c r="F10" s="209"/>
      <c r="G10" s="210"/>
      <c r="H10" s="194"/>
      <c r="I10" s="186" t="str">
        <f>HYPERLINK("#Integrante_2!L176","VALOR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8"/>
      <c r="D19" s="168"/>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ht="14.4"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HYPERLINK("#Integrante_2!A1","INICIO")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ht="14.4"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2672</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3">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3">
      <c r="A116" s="144">
        <v>3</v>
      </c>
      <c r="B116" s="176" t="s">
        <v>2672</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2672</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3">
      <c r="A118" s="145">
        <v>5</v>
      </c>
      <c r="B118" s="176" t="s">
        <v>2672</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3">
      <c r="A119" s="145">
        <v>6</v>
      </c>
      <c r="B119" s="176" t="s">
        <v>2672</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3">
      <c r="A120" s="145">
        <v>7</v>
      </c>
      <c r="B120" s="176" t="s">
        <v>2672</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3">
      <c r="A121" s="145">
        <v>8</v>
      </c>
      <c r="B121" s="176" t="s">
        <v>2672</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3">
      <c r="A122" s="145">
        <v>9</v>
      </c>
      <c r="B122" s="176" t="s">
        <v>2672</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3">
      <c r="A123" s="145">
        <v>10</v>
      </c>
      <c r="B123" s="176" t="s">
        <v>2672</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3">
      <c r="A124" s="145">
        <v>11</v>
      </c>
      <c r="B124" s="176" t="s">
        <v>2672</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3">
      <c r="A125" s="145">
        <v>12</v>
      </c>
      <c r="B125" s="176" t="s">
        <v>2672</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3">
      <c r="A126" s="145">
        <v>13</v>
      </c>
      <c r="B126" s="176" t="s">
        <v>2672</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3">
      <c r="A127" s="145">
        <v>14</v>
      </c>
      <c r="B127" s="176" t="s">
        <v>2672</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3">
      <c r="A128" s="145">
        <v>15</v>
      </c>
      <c r="B128" s="176" t="s">
        <v>2672</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3">
      <c r="A129" s="145">
        <v>16</v>
      </c>
      <c r="B129" s="176" t="s">
        <v>2672</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3">
      <c r="A130" s="145">
        <v>17</v>
      </c>
      <c r="B130" s="176" t="s">
        <v>2672</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3">
      <c r="A131" s="145">
        <v>18</v>
      </c>
      <c r="B131" s="176" t="s">
        <v>2672</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3">
      <c r="A132" s="145">
        <v>19</v>
      </c>
      <c r="B132" s="176" t="s">
        <v>2672</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3">
      <c r="A133" s="145">
        <v>20</v>
      </c>
      <c r="B133" s="176" t="s">
        <v>2672</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3">
      <c r="A134" s="145">
        <v>21</v>
      </c>
      <c r="B134" s="176" t="s">
        <v>2672</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3">
      <c r="A135" s="145">
        <v>22</v>
      </c>
      <c r="B135" s="176" t="s">
        <v>2672</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3">
      <c r="A136" s="145">
        <v>23</v>
      </c>
      <c r="B136" s="176" t="s">
        <v>2672</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3">
      <c r="A137" s="145">
        <v>24</v>
      </c>
      <c r="B137" s="176" t="s">
        <v>2672</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3">
      <c r="A138" s="145">
        <v>25</v>
      </c>
      <c r="B138" s="176" t="s">
        <v>2672</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3">
      <c r="A139" s="145">
        <v>26</v>
      </c>
      <c r="B139" s="176" t="s">
        <v>2672</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3">
      <c r="A140" s="145">
        <v>27</v>
      </c>
      <c r="B140" s="176" t="s">
        <v>2672</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3">
      <c r="A141" s="145">
        <v>28</v>
      </c>
      <c r="B141" s="176" t="s">
        <v>2672</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3">
      <c r="A142" s="145">
        <v>29</v>
      </c>
      <c r="B142" s="176" t="s">
        <v>2672</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3">
      <c r="A143" s="145">
        <v>30</v>
      </c>
      <c r="B143" s="176" t="s">
        <v>2672</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3">
      <c r="A144" s="145">
        <v>31</v>
      </c>
      <c r="B144" s="176" t="s">
        <v>2672</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3">
      <c r="A145" s="145">
        <v>32</v>
      </c>
      <c r="B145" s="176" t="s">
        <v>2672</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3">
      <c r="A146" s="145">
        <v>33</v>
      </c>
      <c r="B146" s="176" t="s">
        <v>2672</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3">
      <c r="A147" s="145">
        <v>34</v>
      </c>
      <c r="B147" s="176" t="s">
        <v>2672</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3">
      <c r="A148" s="145">
        <v>35</v>
      </c>
      <c r="B148" s="176" t="s">
        <v>2672</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3">
      <c r="A149" s="145">
        <v>36</v>
      </c>
      <c r="B149" s="176" t="s">
        <v>2672</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3">
      <c r="A150" s="145">
        <v>37</v>
      </c>
      <c r="B150" s="176" t="s">
        <v>2672</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3">
      <c r="A151" s="145">
        <v>38</v>
      </c>
      <c r="B151" s="176" t="s">
        <v>2672</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3">
      <c r="A152" s="145">
        <v>39</v>
      </c>
      <c r="B152" s="176" t="s">
        <v>2672</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3">
      <c r="A153" s="145">
        <v>40</v>
      </c>
      <c r="B153" s="176" t="s">
        <v>2672</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3">
      <c r="A154" s="145">
        <v>41</v>
      </c>
      <c r="B154" s="176" t="s">
        <v>2672</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3">
      <c r="A155" s="145">
        <v>42</v>
      </c>
      <c r="B155" s="176" t="s">
        <v>2672</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3">
      <c r="A156" s="145">
        <v>43</v>
      </c>
      <c r="B156" s="176" t="s">
        <v>2672</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3">
      <c r="A157" s="145">
        <v>44</v>
      </c>
      <c r="B157" s="176" t="s">
        <v>2672</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3">
      <c r="A158" s="145">
        <v>45</v>
      </c>
      <c r="B158" s="176" t="s">
        <v>2672</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3">
      <c r="A159" s="145">
        <v>46</v>
      </c>
      <c r="B159" s="176" t="s">
        <v>2672</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2672</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5">
      <c r="O161" s="186" t="str">
        <f>HYPERLINK("#Integrante_2!A1","INICIO")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37" t="s">
        <v>2665</v>
      </c>
      <c r="B163" s="238"/>
      <c r="C163" s="238"/>
      <c r="D163" s="238"/>
      <c r="E163" s="239"/>
      <c r="F163" s="240" t="s">
        <v>2666</v>
      </c>
      <c r="G163" s="240"/>
      <c r="H163" s="240"/>
      <c r="I163" s="237" t="s">
        <v>2635</v>
      </c>
      <c r="J163" s="238"/>
      <c r="K163" s="238"/>
      <c r="L163" s="238"/>
      <c r="M163" s="238"/>
      <c r="N163" s="238"/>
      <c r="O163" s="239"/>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41" t="s">
        <v>2618</v>
      </c>
      <c r="H165" s="241"/>
      <c r="I165" s="242" t="s">
        <v>1164</v>
      </c>
      <c r="J165" s="243"/>
      <c r="K165" s="243"/>
      <c r="L165" s="243"/>
      <c r="M165" s="243"/>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44" t="s">
        <v>2648</v>
      </c>
      <c r="J167" s="245"/>
      <c r="K167" s="245"/>
      <c r="L167" s="245"/>
      <c r="M167" s="245"/>
      <c r="N167" s="245"/>
      <c r="O167" s="246"/>
      <c r="U167" s="51"/>
    </row>
    <row r="168" spans="1:28" ht="14.4" x14ac:dyDescent="0.3">
      <c r="A168" s="9"/>
      <c r="B168" s="259" t="s">
        <v>2663</v>
      </c>
      <c r="C168" s="259"/>
      <c r="D168" s="259"/>
      <c r="E168" s="8"/>
      <c r="F168" s="5"/>
      <c r="H168" s="83" t="s">
        <v>2662</v>
      </c>
      <c r="I168" s="244"/>
      <c r="J168" s="245"/>
      <c r="K168" s="245"/>
      <c r="L168" s="245"/>
      <c r="M168" s="245"/>
      <c r="N168" s="245"/>
      <c r="O168" s="246"/>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69" t="s">
        <v>2671</v>
      </c>
      <c r="C176" s="269"/>
      <c r="D176" s="269"/>
      <c r="E176" s="269"/>
      <c r="F176" s="269"/>
      <c r="G176" s="269"/>
      <c r="H176" s="20"/>
      <c r="I176" s="273" t="s">
        <v>2675</v>
      </c>
      <c r="J176" s="274"/>
      <c r="K176" s="274"/>
      <c r="L176" s="274"/>
      <c r="M176" s="274"/>
      <c r="O176" s="186" t="str">
        <f>HYPERLINK("#Integrante_2!A1","INICIO")</f>
        <v>INICIO</v>
      </c>
      <c r="Q176" s="19"/>
      <c r="R176" s="19"/>
      <c r="S176" s="19"/>
      <c r="T176" s="19"/>
      <c r="U176" s="19"/>
      <c r="V176" s="19"/>
      <c r="W176" s="19"/>
      <c r="X176" s="19"/>
      <c r="Y176" s="19"/>
      <c r="Z176" s="19"/>
      <c r="AA176" s="19"/>
      <c r="AB176" s="19"/>
    </row>
    <row r="177" spans="1:28" ht="23.4" x14ac:dyDescent="0.3">
      <c r="A177" s="9"/>
      <c r="B177" s="247" t="s">
        <v>17</v>
      </c>
      <c r="C177" s="248"/>
      <c r="D177" s="249"/>
      <c r="E177" s="273" t="s">
        <v>2620</v>
      </c>
      <c r="F177" s="274"/>
      <c r="G177" s="275"/>
      <c r="H177" s="5"/>
      <c r="I177" s="247" t="s">
        <v>17</v>
      </c>
      <c r="J177" s="248"/>
      <c r="K177" s="248"/>
      <c r="L177" s="249"/>
      <c r="M177" s="256" t="s">
        <v>2680</v>
      </c>
      <c r="O177" s="8"/>
      <c r="Q177" s="19"/>
      <c r="R177" s="19"/>
      <c r="S177" s="165"/>
      <c r="T177" s="19"/>
      <c r="U177" s="19"/>
      <c r="V177" s="19"/>
      <c r="W177" s="19"/>
      <c r="X177" s="19"/>
      <c r="Y177" s="19"/>
      <c r="Z177" s="19"/>
      <c r="AA177" s="19"/>
      <c r="AB177" s="19"/>
    </row>
    <row r="178" spans="1:28" ht="23.4" x14ac:dyDescent="0.3">
      <c r="A178" s="9"/>
      <c r="B178" s="270"/>
      <c r="C178" s="271"/>
      <c r="D178" s="272"/>
      <c r="E178" s="165" t="s">
        <v>2621</v>
      </c>
      <c r="F178" s="165" t="s">
        <v>2622</v>
      </c>
      <c r="G178" s="165" t="s">
        <v>2623</v>
      </c>
      <c r="H178" s="5"/>
      <c r="I178" s="270"/>
      <c r="J178" s="271"/>
      <c r="K178" s="271"/>
      <c r="L178" s="272"/>
      <c r="M178" s="257" t="s">
        <v>2622</v>
      </c>
      <c r="O178" s="8"/>
      <c r="Q178" s="19"/>
      <c r="R178" s="19"/>
      <c r="S178" s="165" t="s">
        <v>2623</v>
      </c>
      <c r="T178" s="19"/>
      <c r="U178" s="19"/>
      <c r="V178" s="19"/>
      <c r="W178" s="19"/>
      <c r="X178" s="19"/>
      <c r="Y178" s="19"/>
      <c r="Z178" s="19"/>
      <c r="AA178" s="19"/>
      <c r="AB178" s="19"/>
    </row>
    <row r="179" spans="1:28" ht="23.4" x14ac:dyDescent="0.3">
      <c r="A179" s="9"/>
      <c r="B179" s="229" t="s">
        <v>2671</v>
      </c>
      <c r="C179" s="229"/>
      <c r="D179" s="229"/>
      <c r="E179" s="24">
        <v>0.02</v>
      </c>
      <c r="F179" s="179"/>
      <c r="G179" s="180" t="str">
        <f>IF(F179&gt;0,SUM(E179+F179),"")</f>
        <v/>
      </c>
      <c r="H179" s="5"/>
      <c r="I179" s="220" t="s">
        <v>2675</v>
      </c>
      <c r="J179" s="221"/>
      <c r="K179" s="221"/>
      <c r="L179" s="222"/>
      <c r="M179" s="179"/>
      <c r="O179" s="8"/>
      <c r="Q179" s="19"/>
      <c r="R179" s="19"/>
      <c r="S179" s="180"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thickBot="1" x14ac:dyDescent="0.35">
      <c r="A186" s="10"/>
      <c r="B186" s="99"/>
      <c r="C186" s="99"/>
      <c r="D186" s="99"/>
      <c r="E186" s="99"/>
      <c r="F186" s="99"/>
      <c r="G186" s="99"/>
      <c r="H186" s="99"/>
      <c r="I186" s="181"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34" t="s">
        <v>2641</v>
      </c>
      <c r="C192" s="234"/>
      <c r="E192" s="5" t="s">
        <v>20</v>
      </c>
      <c r="H192" s="168" t="s">
        <v>24</v>
      </c>
      <c r="J192" s="5" t="s">
        <v>2642</v>
      </c>
      <c r="K192" s="5"/>
      <c r="M192" s="5"/>
      <c r="N192" s="5"/>
      <c r="O192" s="50"/>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HYPERLINK("#Integrante_2!A1","INICIO")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31"/>
      <c r="C200" s="231"/>
      <c r="D200" s="231"/>
      <c r="E200" s="231"/>
      <c r="F200" s="231"/>
      <c r="G200" s="231"/>
      <c r="H200" s="231"/>
      <c r="I200" s="231"/>
      <c r="J200" s="231"/>
      <c r="K200" s="231"/>
      <c r="L200" s="231"/>
      <c r="M200" s="231"/>
      <c r="N200" s="231"/>
      <c r="O200" s="8"/>
    </row>
    <row r="201" spans="1:18" ht="14.4" x14ac:dyDescent="0.3">
      <c r="A201" s="9"/>
      <c r="B201" s="232" t="s">
        <v>2653</v>
      </c>
      <c r="C201" s="233"/>
      <c r="D201" s="233"/>
      <c r="E201" s="233"/>
      <c r="F201" s="233"/>
      <c r="G201" s="233"/>
      <c r="H201" s="233"/>
      <c r="I201" s="233"/>
      <c r="J201" s="233"/>
      <c r="K201" s="233"/>
      <c r="L201" s="233"/>
      <c r="M201" s="233"/>
      <c r="N201" s="233"/>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whole" allowBlank="1" showInputMessage="1" showErrorMessage="1" sqref="N15" xr:uid="{139F5B77-77E9-4648-8FDC-0DDCA8D30EA8}">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HYPERLINK("#Integrante_3!B20","IDENTIFICACIÓN DEL OFERENTE")</f>
        <v>IDENTIFICACIÓN DEL OFERENTE</v>
      </c>
      <c r="C8" s="189"/>
      <c r="D8" s="193"/>
      <c r="E8" s="208" t="str">
        <f>HYPERLINK("#Integrante_3!A109","CAPACIDAD RESIDUAL")</f>
        <v>CAPACIDAD RESIDUAL</v>
      </c>
      <c r="F8" s="209"/>
      <c r="G8" s="210"/>
      <c r="H8" s="194"/>
      <c r="I8" s="186" t="str">
        <f>HYPERLINK("#Integrante_3!N162","DISCAPACIDAD")</f>
        <v>DISCAPACIDAD</v>
      </c>
      <c r="J8" s="190"/>
      <c r="K8" s="186" t="str">
        <f>HYPERLINK("#Integrante_3!A188","TRAYECTORIA")</f>
        <v>TRAYECTORIA</v>
      </c>
      <c r="L8" s="189"/>
      <c r="M8" s="36"/>
      <c r="N8" s="36"/>
      <c r="O8" s="43"/>
    </row>
    <row r="9" spans="1:20" ht="30.75" customHeight="1" thickBot="1" x14ac:dyDescent="0.35">
      <c r="A9" s="192"/>
      <c r="B9" s="186" t="str">
        <f>HYPERLINK("#Integrante_3!I20","DATOS CONTRATO INVITACIÓN")</f>
        <v>DATOS CONTRATO INVITACIÓN</v>
      </c>
      <c r="C9" s="189"/>
      <c r="D9" s="189"/>
      <c r="E9" s="208" t="str">
        <f>HYPERLINK("#Integrante_3!A162","TALENTO HUMANO")</f>
        <v>TALENTO HUMANO</v>
      </c>
      <c r="F9" s="209"/>
      <c r="G9" s="21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5">
      <c r="A10" s="192"/>
      <c r="B10" s="186" t="str">
        <f>HYPERLINK("#Integrante_3!B48","EXPERIENCIA TERRITORIAL")</f>
        <v>EXPERIENCIA TERRITORIAL</v>
      </c>
      <c r="C10" s="189"/>
      <c r="D10" s="189"/>
      <c r="E10" s="208" t="str">
        <f>HYPERLINK("#Integrante_3!F162","INFRAESTRUCTURA")</f>
        <v>INFRAESTRUCTURA</v>
      </c>
      <c r="F10" s="209"/>
      <c r="G10" s="210"/>
      <c r="H10" s="194"/>
      <c r="I10" s="186" t="str">
        <f>HYPERLINK("#Integrante_3!L176","VALOR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8"/>
      <c r="D19" s="168"/>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ht="14.4"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HYPERLINK("#Integrante_3!A1","INICIO")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ht="14.4"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2672</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3">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3">
      <c r="A116" s="144">
        <v>3</v>
      </c>
      <c r="B116" s="176" t="s">
        <v>2672</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3">
      <c r="A117" s="144">
        <v>4</v>
      </c>
      <c r="B117" s="176" t="s">
        <v>2672</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3">
      <c r="A118" s="145">
        <v>5</v>
      </c>
      <c r="B118" s="176" t="s">
        <v>2672</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3">
      <c r="A119" s="145">
        <v>6</v>
      </c>
      <c r="B119" s="176" t="s">
        <v>2672</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3">
      <c r="A120" s="145">
        <v>7</v>
      </c>
      <c r="B120" s="176" t="s">
        <v>2672</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3">
      <c r="A121" s="145">
        <v>8</v>
      </c>
      <c r="B121" s="176" t="s">
        <v>2672</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3">
      <c r="A122" s="145">
        <v>9</v>
      </c>
      <c r="B122" s="176" t="s">
        <v>2672</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3">
      <c r="A123" s="145">
        <v>10</v>
      </c>
      <c r="B123" s="176" t="s">
        <v>2672</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3">
      <c r="A124" s="145">
        <v>11</v>
      </c>
      <c r="B124" s="176" t="s">
        <v>2672</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3">
      <c r="A125" s="145">
        <v>12</v>
      </c>
      <c r="B125" s="176" t="s">
        <v>2672</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3">
      <c r="A126" s="145">
        <v>13</v>
      </c>
      <c r="B126" s="176" t="s">
        <v>2672</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3">
      <c r="A127" s="145">
        <v>14</v>
      </c>
      <c r="B127" s="176" t="s">
        <v>2672</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3">
      <c r="A128" s="145">
        <v>15</v>
      </c>
      <c r="B128" s="176" t="s">
        <v>2672</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3">
      <c r="A129" s="145">
        <v>16</v>
      </c>
      <c r="B129" s="176" t="s">
        <v>2672</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3">
      <c r="A130" s="145">
        <v>17</v>
      </c>
      <c r="B130" s="176" t="s">
        <v>2672</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3">
      <c r="A131" s="145">
        <v>18</v>
      </c>
      <c r="B131" s="176" t="s">
        <v>2672</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3">
      <c r="A132" s="145">
        <v>19</v>
      </c>
      <c r="B132" s="176" t="s">
        <v>2672</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3">
      <c r="A133" s="145">
        <v>20</v>
      </c>
      <c r="B133" s="176" t="s">
        <v>2672</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3">
      <c r="A134" s="145">
        <v>21</v>
      </c>
      <c r="B134" s="176" t="s">
        <v>2672</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3">
      <c r="A135" s="145">
        <v>22</v>
      </c>
      <c r="B135" s="176" t="s">
        <v>2672</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3">
      <c r="A136" s="145">
        <v>23</v>
      </c>
      <c r="B136" s="176" t="s">
        <v>2672</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3">
      <c r="A137" s="145">
        <v>24</v>
      </c>
      <c r="B137" s="176" t="s">
        <v>2672</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3">
      <c r="A138" s="145">
        <v>25</v>
      </c>
      <c r="B138" s="176" t="s">
        <v>2672</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3">
      <c r="A139" s="145">
        <v>26</v>
      </c>
      <c r="B139" s="176" t="s">
        <v>2672</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3">
      <c r="A140" s="145">
        <v>27</v>
      </c>
      <c r="B140" s="176" t="s">
        <v>2672</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3">
      <c r="A141" s="145">
        <v>28</v>
      </c>
      <c r="B141" s="176" t="s">
        <v>2672</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3">
      <c r="A142" s="145">
        <v>29</v>
      </c>
      <c r="B142" s="176" t="s">
        <v>2672</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3">
      <c r="A143" s="145">
        <v>30</v>
      </c>
      <c r="B143" s="176" t="s">
        <v>2672</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3">
      <c r="A144" s="145">
        <v>31</v>
      </c>
      <c r="B144" s="176" t="s">
        <v>2672</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3">
      <c r="A145" s="145">
        <v>32</v>
      </c>
      <c r="B145" s="176" t="s">
        <v>2672</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3">
      <c r="A146" s="145">
        <v>33</v>
      </c>
      <c r="B146" s="176" t="s">
        <v>2672</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3">
      <c r="A147" s="145">
        <v>34</v>
      </c>
      <c r="B147" s="176" t="s">
        <v>2672</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3">
      <c r="A148" s="145">
        <v>35</v>
      </c>
      <c r="B148" s="176" t="s">
        <v>2672</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3">
      <c r="A149" s="145">
        <v>36</v>
      </c>
      <c r="B149" s="176" t="s">
        <v>2672</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3">
      <c r="A150" s="145">
        <v>37</v>
      </c>
      <c r="B150" s="176" t="s">
        <v>2672</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3">
      <c r="A151" s="145">
        <v>38</v>
      </c>
      <c r="B151" s="176" t="s">
        <v>2672</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3">
      <c r="A152" s="145">
        <v>39</v>
      </c>
      <c r="B152" s="176" t="s">
        <v>2672</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3">
      <c r="A153" s="145">
        <v>40</v>
      </c>
      <c r="B153" s="176" t="s">
        <v>2672</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3">
      <c r="A154" s="145">
        <v>41</v>
      </c>
      <c r="B154" s="176" t="s">
        <v>2672</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3">
      <c r="A155" s="145">
        <v>42</v>
      </c>
      <c r="B155" s="176" t="s">
        <v>2672</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3">
      <c r="A156" s="145">
        <v>43</v>
      </c>
      <c r="B156" s="176" t="s">
        <v>2672</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3">
      <c r="A157" s="145">
        <v>44</v>
      </c>
      <c r="B157" s="176" t="s">
        <v>2672</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5">
      <c r="A158" s="145">
        <v>45</v>
      </c>
      <c r="B158" s="176" t="s">
        <v>2672</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5">
      <c r="O159" s="186" t="str">
        <f>HYPERLINK("#Integrante_3!A1","INICIO")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37" t="s">
        <v>2665</v>
      </c>
      <c r="B161" s="238"/>
      <c r="C161" s="238"/>
      <c r="D161" s="238"/>
      <c r="E161" s="239"/>
      <c r="F161" s="240" t="s">
        <v>2666</v>
      </c>
      <c r="G161" s="240"/>
      <c r="H161" s="240"/>
      <c r="I161" s="237" t="s">
        <v>2635</v>
      </c>
      <c r="J161" s="238"/>
      <c r="K161" s="238"/>
      <c r="L161" s="238"/>
      <c r="M161" s="238"/>
      <c r="N161" s="238"/>
      <c r="O161" s="239"/>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04" t="s">
        <v>2618</v>
      </c>
      <c r="C163" s="204"/>
      <c r="D163" s="204"/>
      <c r="E163" s="8"/>
      <c r="F163" s="5"/>
      <c r="G163" s="241" t="s">
        <v>2618</v>
      </c>
      <c r="H163" s="241"/>
      <c r="I163" s="242" t="s">
        <v>1164</v>
      </c>
      <c r="J163" s="243"/>
      <c r="K163" s="243"/>
      <c r="L163" s="243"/>
      <c r="M163" s="243"/>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44" t="s">
        <v>2648</v>
      </c>
      <c r="J165" s="245"/>
      <c r="K165" s="245"/>
      <c r="L165" s="245"/>
      <c r="M165" s="245"/>
      <c r="N165" s="245"/>
      <c r="O165" s="246"/>
      <c r="U165" s="51"/>
    </row>
    <row r="166" spans="1:28" ht="14.4" x14ac:dyDescent="0.3">
      <c r="A166" s="9"/>
      <c r="B166" s="259" t="s">
        <v>2663</v>
      </c>
      <c r="C166" s="259"/>
      <c r="D166" s="259"/>
      <c r="E166" s="8"/>
      <c r="F166" s="5"/>
      <c r="H166" s="83" t="s">
        <v>2662</v>
      </c>
      <c r="I166" s="244"/>
      <c r="J166" s="245"/>
      <c r="K166" s="245"/>
      <c r="L166" s="245"/>
      <c r="M166" s="245"/>
      <c r="N166" s="245"/>
      <c r="O166" s="246"/>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69" t="s">
        <v>2671</v>
      </c>
      <c r="C174" s="269"/>
      <c r="D174" s="269"/>
      <c r="E174" s="269"/>
      <c r="F174" s="269"/>
      <c r="G174" s="269"/>
      <c r="H174" s="20"/>
      <c r="I174" s="273" t="s">
        <v>2675</v>
      </c>
      <c r="J174" s="274"/>
      <c r="K174" s="274"/>
      <c r="L174" s="274"/>
      <c r="M174" s="274"/>
      <c r="O174" s="186" t="str">
        <f>HYPERLINK("#Integrante_3!A1","INICIO")</f>
        <v>INICIO</v>
      </c>
      <c r="Q174" s="19"/>
      <c r="R174" s="19"/>
      <c r="S174" s="19"/>
      <c r="T174" s="19"/>
      <c r="U174" s="19"/>
      <c r="V174" s="19"/>
      <c r="W174" s="19"/>
      <c r="X174" s="19"/>
      <c r="Y174" s="19"/>
      <c r="Z174" s="19"/>
      <c r="AA174" s="19"/>
      <c r="AB174" s="19"/>
    </row>
    <row r="175" spans="1:28" ht="23.4" x14ac:dyDescent="0.3">
      <c r="A175" s="9"/>
      <c r="B175" s="247" t="s">
        <v>17</v>
      </c>
      <c r="C175" s="248"/>
      <c r="D175" s="249"/>
      <c r="E175" s="273" t="s">
        <v>2620</v>
      </c>
      <c r="F175" s="274"/>
      <c r="G175" s="275"/>
      <c r="H175" s="5"/>
      <c r="I175" s="247" t="s">
        <v>17</v>
      </c>
      <c r="J175" s="248"/>
      <c r="K175" s="248"/>
      <c r="L175" s="249"/>
      <c r="M175" s="256" t="s">
        <v>2680</v>
      </c>
      <c r="O175" s="8"/>
      <c r="Q175" s="19"/>
      <c r="R175" s="165"/>
      <c r="S175" s="19"/>
      <c r="T175" s="19"/>
      <c r="U175" s="19"/>
      <c r="V175" s="19"/>
      <c r="W175" s="19"/>
      <c r="X175" s="19"/>
      <c r="Y175" s="19"/>
      <c r="Z175" s="19"/>
      <c r="AA175" s="19"/>
      <c r="AB175" s="19"/>
    </row>
    <row r="176" spans="1:28" ht="23.4" x14ac:dyDescent="0.3">
      <c r="A176" s="9"/>
      <c r="B176" s="270"/>
      <c r="C176" s="271"/>
      <c r="D176" s="272"/>
      <c r="E176" s="165" t="s">
        <v>2621</v>
      </c>
      <c r="F176" s="165" t="s">
        <v>2622</v>
      </c>
      <c r="G176" s="165" t="s">
        <v>2623</v>
      </c>
      <c r="H176" s="5"/>
      <c r="I176" s="270"/>
      <c r="J176" s="271"/>
      <c r="K176" s="271"/>
      <c r="L176" s="272"/>
      <c r="M176" s="257"/>
      <c r="O176" s="8"/>
      <c r="Q176" s="19"/>
      <c r="R176" s="165" t="s">
        <v>2623</v>
      </c>
      <c r="S176" s="19"/>
      <c r="T176" s="19"/>
      <c r="U176" s="19"/>
      <c r="V176" s="19"/>
      <c r="W176" s="19"/>
      <c r="X176" s="19"/>
      <c r="Y176" s="19"/>
      <c r="Z176" s="19"/>
      <c r="AA176" s="19"/>
      <c r="AB176" s="19"/>
    </row>
    <row r="177" spans="1:28" ht="23.4" x14ac:dyDescent="0.3">
      <c r="A177" s="9"/>
      <c r="B177" s="229" t="s">
        <v>2671</v>
      </c>
      <c r="C177" s="229"/>
      <c r="D177" s="229"/>
      <c r="E177" s="24">
        <v>0.02</v>
      </c>
      <c r="F177" s="179"/>
      <c r="G177" s="180" t="str">
        <f>IF(F177&gt;0,SUM(E177+F177),"")</f>
        <v/>
      </c>
      <c r="H177" s="5"/>
      <c r="I177" s="220" t="s">
        <v>2675</v>
      </c>
      <c r="J177" s="221"/>
      <c r="K177" s="221"/>
      <c r="L177" s="222"/>
      <c r="M177" s="179"/>
      <c r="O177" s="8"/>
      <c r="Q177" s="19"/>
      <c r="R177" s="180" t="str">
        <f>IF(M177&gt;0,SUM(L177+M177),"")</f>
        <v/>
      </c>
      <c r="S177" s="19"/>
      <c r="T177" s="19"/>
      <c r="U177" s="19"/>
      <c r="V177" s="19"/>
      <c r="W177" s="19"/>
      <c r="X177" s="19"/>
      <c r="Y177" s="19"/>
      <c r="Z177" s="19"/>
      <c r="AA177" s="19"/>
      <c r="AB177" s="19"/>
    </row>
    <row r="178" spans="1:28" ht="23.4" hidden="1" x14ac:dyDescent="0.3">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thickBot="1" x14ac:dyDescent="0.35">
      <c r="A184" s="10"/>
      <c r="B184" s="99"/>
      <c r="C184" s="99"/>
      <c r="D184" s="99"/>
      <c r="E184" s="99"/>
      <c r="F184" s="99"/>
      <c r="G184" s="99"/>
      <c r="H184" s="99"/>
      <c r="I184" s="181"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34" t="s">
        <v>2641</v>
      </c>
      <c r="C190" s="234"/>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6" t="str">
        <f>HYPERLINK("#Integrante_3!A1","INICIO")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31"/>
      <c r="C198" s="231"/>
      <c r="D198" s="231"/>
      <c r="E198" s="231"/>
      <c r="F198" s="231"/>
      <c r="G198" s="231"/>
      <c r="H198" s="231"/>
      <c r="I198" s="231"/>
      <c r="J198" s="231"/>
      <c r="K198" s="231"/>
      <c r="L198" s="231"/>
      <c r="M198" s="231"/>
      <c r="N198" s="231"/>
      <c r="O198" s="8"/>
    </row>
    <row r="199" spans="1:18" ht="14.4" x14ac:dyDescent="0.3">
      <c r="A199" s="9"/>
      <c r="B199" s="232" t="s">
        <v>2653</v>
      </c>
      <c r="C199" s="233"/>
      <c r="D199" s="233"/>
      <c r="E199" s="233"/>
      <c r="F199" s="233"/>
      <c r="G199" s="233"/>
      <c r="H199" s="233"/>
      <c r="I199" s="233"/>
      <c r="J199" s="233"/>
      <c r="K199" s="233"/>
      <c r="L199" s="233"/>
      <c r="M199" s="233"/>
      <c r="N199" s="233"/>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whole" allowBlank="1" showInputMessage="1" showErrorMessage="1" sqref="N15" xr:uid="{BC3186AD-A0D6-4AB4-B96F-6287F9FCBDDF}">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HYPERLINK("#Integrante_4!B20","IDENTIFICACIÓN DEL OFERENTE")</f>
        <v>IDENTIFICACIÓN DEL OFERENTE</v>
      </c>
      <c r="C8" s="189"/>
      <c r="D8" s="193"/>
      <c r="E8" s="208" t="str">
        <f>HYPERLINK("#Integrante_4!A109","CAPACIDAD RESIDUAL")</f>
        <v>CAPACIDAD RESIDUAL</v>
      </c>
      <c r="F8" s="209"/>
      <c r="G8" s="210"/>
      <c r="H8" s="194"/>
      <c r="I8" s="186" t="str">
        <f>HYPERLINK("#Integrante_4!N162","DISCAPACIDAD")</f>
        <v>DISCAPACIDAD</v>
      </c>
      <c r="J8" s="190"/>
      <c r="K8" s="186" t="str">
        <f>HYPERLINK("#Integrante_4!A188","TRAYECTORIA")</f>
        <v>TRAYECTORIA</v>
      </c>
      <c r="L8" s="189"/>
      <c r="M8" s="36"/>
      <c r="N8" s="36"/>
      <c r="O8" s="43"/>
    </row>
    <row r="9" spans="1:20" ht="30.75" customHeight="1" thickBot="1" x14ac:dyDescent="0.35">
      <c r="A9" s="192"/>
      <c r="B9" s="186" t="str">
        <f>HYPERLINK("#Integrante_4!I20","DATOS CONTRATO INVITACIÓN")</f>
        <v>DATOS CONTRATO INVITACIÓN</v>
      </c>
      <c r="C9" s="189"/>
      <c r="D9" s="189"/>
      <c r="E9" s="208" t="str">
        <f>HYPERLINK("#Integrante_4!A162","TALENTO HUMANO")</f>
        <v>TALENTO HUMANO</v>
      </c>
      <c r="F9" s="209"/>
      <c r="G9" s="21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5">
      <c r="A10" s="192"/>
      <c r="B10" s="186" t="str">
        <f>HYPERLINK("#Integrante_4!B48","EXPERIENCIA TERRITORIAL")</f>
        <v>EXPERIENCIA TERRITORIAL</v>
      </c>
      <c r="C10" s="189"/>
      <c r="D10" s="189"/>
      <c r="E10" s="208" t="str">
        <f>HYPERLINK("#Integrante_4!F162","INFRAESTRUCTURA")</f>
        <v>INFRAESTRUCTURA</v>
      </c>
      <c r="F10" s="209"/>
      <c r="G10" s="210"/>
      <c r="H10" s="194"/>
      <c r="I10" s="186" t="str">
        <f>HYPERLINK("#Integrante_4!L176","VALOR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8"/>
      <c r="D19" s="168"/>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ht="14.4"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19"/>
      <c r="N107" s="126"/>
      <c r="O107" s="126"/>
      <c r="P107" s="81"/>
    </row>
    <row r="108" spans="1:16" ht="29.4" customHeight="1" thickBot="1" x14ac:dyDescent="0.35">
      <c r="O108" s="186" t="str">
        <f>HYPERLINK("#Integrante_4!A1","INICIO")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ht="14.4"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2672</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3">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3">
      <c r="A116" s="144">
        <v>3</v>
      </c>
      <c r="B116" s="176" t="s">
        <v>2672</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2672</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3">
      <c r="A118" s="145">
        <v>5</v>
      </c>
      <c r="B118" s="176" t="s">
        <v>2672</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3">
      <c r="A119" s="145">
        <v>6</v>
      </c>
      <c r="B119" s="176" t="s">
        <v>2672</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3">
      <c r="A120" s="145">
        <v>7</v>
      </c>
      <c r="B120" s="176" t="s">
        <v>2672</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3">
      <c r="A121" s="145">
        <v>8</v>
      </c>
      <c r="B121" s="176" t="s">
        <v>2672</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3">
      <c r="A122" s="145">
        <v>9</v>
      </c>
      <c r="B122" s="176" t="s">
        <v>2672</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3">
      <c r="A123" s="145">
        <v>10</v>
      </c>
      <c r="B123" s="176" t="s">
        <v>2672</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3">
      <c r="A124" s="145">
        <v>11</v>
      </c>
      <c r="B124" s="176" t="s">
        <v>2672</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3">
      <c r="A125" s="145">
        <v>12</v>
      </c>
      <c r="B125" s="176" t="s">
        <v>2672</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3">
      <c r="A126" s="145">
        <v>13</v>
      </c>
      <c r="B126" s="176" t="s">
        <v>2672</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3">
      <c r="A127" s="145">
        <v>14</v>
      </c>
      <c r="B127" s="176" t="s">
        <v>2672</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3">
      <c r="A128" s="145">
        <v>15</v>
      </c>
      <c r="B128" s="176" t="s">
        <v>2672</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3">
      <c r="A129" s="145">
        <v>16</v>
      </c>
      <c r="B129" s="176" t="s">
        <v>2672</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3">
      <c r="A130" s="145">
        <v>17</v>
      </c>
      <c r="B130" s="176" t="s">
        <v>2672</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3">
      <c r="A131" s="145">
        <v>18</v>
      </c>
      <c r="B131" s="176" t="s">
        <v>2672</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3">
      <c r="A132" s="145">
        <v>19</v>
      </c>
      <c r="B132" s="176" t="s">
        <v>2672</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3">
      <c r="A133" s="145">
        <v>20</v>
      </c>
      <c r="B133" s="176" t="s">
        <v>2672</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3">
      <c r="A134" s="145">
        <v>21</v>
      </c>
      <c r="B134" s="176" t="s">
        <v>2672</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3">
      <c r="A135" s="145">
        <v>22</v>
      </c>
      <c r="B135" s="176" t="s">
        <v>2672</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3">
      <c r="A136" s="145">
        <v>23</v>
      </c>
      <c r="B136" s="176" t="s">
        <v>2672</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3">
      <c r="A137" s="145">
        <v>24</v>
      </c>
      <c r="B137" s="176" t="s">
        <v>2672</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3">
      <c r="A138" s="145">
        <v>25</v>
      </c>
      <c r="B138" s="176" t="s">
        <v>2672</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3">
      <c r="A139" s="145">
        <v>26</v>
      </c>
      <c r="B139" s="176" t="s">
        <v>2672</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3">
      <c r="A140" s="145">
        <v>27</v>
      </c>
      <c r="B140" s="176" t="s">
        <v>2672</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3">
      <c r="A141" s="145">
        <v>28</v>
      </c>
      <c r="B141" s="176" t="s">
        <v>2672</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3">
      <c r="A142" s="145">
        <v>29</v>
      </c>
      <c r="B142" s="176" t="s">
        <v>2672</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3">
      <c r="A143" s="145">
        <v>30</v>
      </c>
      <c r="B143" s="176" t="s">
        <v>2672</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3">
      <c r="A144" s="145">
        <v>31</v>
      </c>
      <c r="B144" s="176" t="s">
        <v>2672</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3">
      <c r="A145" s="145">
        <v>32</v>
      </c>
      <c r="B145" s="176" t="s">
        <v>2672</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3">
      <c r="A146" s="145">
        <v>33</v>
      </c>
      <c r="B146" s="176" t="s">
        <v>2672</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3">
      <c r="A147" s="145">
        <v>34</v>
      </c>
      <c r="B147" s="176" t="s">
        <v>2672</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3">
      <c r="A148" s="145">
        <v>35</v>
      </c>
      <c r="B148" s="176" t="s">
        <v>2672</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3">
      <c r="A149" s="145">
        <v>36</v>
      </c>
      <c r="B149" s="176" t="s">
        <v>2672</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3">
      <c r="A150" s="145">
        <v>37</v>
      </c>
      <c r="B150" s="176" t="s">
        <v>2672</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3">
      <c r="A151" s="145">
        <v>38</v>
      </c>
      <c r="B151" s="176" t="s">
        <v>2672</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3">
      <c r="A152" s="145">
        <v>39</v>
      </c>
      <c r="B152" s="176" t="s">
        <v>2672</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3">
      <c r="A153" s="145">
        <v>40</v>
      </c>
      <c r="B153" s="176" t="s">
        <v>2672</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3">
      <c r="A154" s="145">
        <v>41</v>
      </c>
      <c r="B154" s="176" t="s">
        <v>2672</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3">
      <c r="A155" s="145">
        <v>42</v>
      </c>
      <c r="B155" s="176" t="s">
        <v>2672</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3">
      <c r="A156" s="145">
        <v>43</v>
      </c>
      <c r="B156" s="176" t="s">
        <v>2672</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3">
      <c r="A157" s="145">
        <v>44</v>
      </c>
      <c r="B157" s="176" t="s">
        <v>2672</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3">
      <c r="A158" s="145">
        <v>45</v>
      </c>
      <c r="B158" s="176" t="s">
        <v>2672</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3">
      <c r="A159" s="145">
        <v>46</v>
      </c>
      <c r="B159" s="176" t="s">
        <v>2672</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2672</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5">
      <c r="O161" s="186" t="str">
        <f>HYPERLINK("#Integrante_4!A1","INICIO")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37" t="s">
        <v>2665</v>
      </c>
      <c r="B163" s="238"/>
      <c r="C163" s="238"/>
      <c r="D163" s="238"/>
      <c r="E163" s="239"/>
      <c r="F163" s="240" t="s">
        <v>2666</v>
      </c>
      <c r="G163" s="240"/>
      <c r="H163" s="240"/>
      <c r="I163" s="237" t="s">
        <v>2635</v>
      </c>
      <c r="J163" s="238"/>
      <c r="K163" s="238"/>
      <c r="L163" s="238"/>
      <c r="M163" s="238"/>
      <c r="N163" s="238"/>
      <c r="O163" s="239"/>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41" t="s">
        <v>2618</v>
      </c>
      <c r="H165" s="241"/>
      <c r="I165" s="242" t="s">
        <v>1164</v>
      </c>
      <c r="J165" s="243"/>
      <c r="K165" s="243"/>
      <c r="L165" s="243"/>
      <c r="M165" s="243"/>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44" t="s">
        <v>2648</v>
      </c>
      <c r="J167" s="245"/>
      <c r="K167" s="245"/>
      <c r="L167" s="245"/>
      <c r="M167" s="245"/>
      <c r="N167" s="245"/>
      <c r="O167" s="246"/>
      <c r="U167" s="51"/>
    </row>
    <row r="168" spans="1:28" ht="14.4" x14ac:dyDescent="0.3">
      <c r="A168" s="9"/>
      <c r="B168" s="259" t="s">
        <v>2663</v>
      </c>
      <c r="C168" s="259"/>
      <c r="D168" s="259"/>
      <c r="E168" s="8"/>
      <c r="F168" s="5"/>
      <c r="H168" s="83" t="s">
        <v>2662</v>
      </c>
      <c r="I168" s="244"/>
      <c r="J168" s="245"/>
      <c r="K168" s="245"/>
      <c r="L168" s="245"/>
      <c r="M168" s="245"/>
      <c r="N168" s="245"/>
      <c r="O168" s="246"/>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69" t="s">
        <v>2671</v>
      </c>
      <c r="C176" s="269"/>
      <c r="D176" s="269"/>
      <c r="E176" s="269"/>
      <c r="F176" s="269"/>
      <c r="G176" s="269"/>
      <c r="H176" s="20"/>
      <c r="I176" s="273" t="s">
        <v>2675</v>
      </c>
      <c r="J176" s="274"/>
      <c r="K176" s="274"/>
      <c r="L176" s="274"/>
      <c r="M176" s="274"/>
      <c r="O176" s="186" t="str">
        <f>HYPERLINK("#Integrante_4!A1","INICIO")</f>
        <v>INICIO</v>
      </c>
      <c r="Q176" s="19"/>
      <c r="R176" s="19"/>
      <c r="S176" s="19"/>
      <c r="T176" s="19"/>
      <c r="U176" s="19"/>
      <c r="V176" s="19"/>
      <c r="W176" s="19"/>
      <c r="X176" s="19"/>
      <c r="Y176" s="19"/>
      <c r="Z176" s="19"/>
      <c r="AA176" s="19"/>
      <c r="AB176" s="19"/>
    </row>
    <row r="177" spans="1:28" ht="23.4" x14ac:dyDescent="0.3">
      <c r="A177" s="9"/>
      <c r="B177" s="247" t="s">
        <v>17</v>
      </c>
      <c r="C177" s="248"/>
      <c r="D177" s="249"/>
      <c r="E177" s="273" t="s">
        <v>2620</v>
      </c>
      <c r="F177" s="274"/>
      <c r="G177" s="275"/>
      <c r="H177" s="5"/>
      <c r="I177" s="247" t="s">
        <v>17</v>
      </c>
      <c r="J177" s="248"/>
      <c r="K177" s="248"/>
      <c r="L177" s="249"/>
      <c r="M177" s="256" t="s">
        <v>2680</v>
      </c>
      <c r="O177" s="8"/>
      <c r="Q177" s="19"/>
      <c r="R177" s="165"/>
      <c r="S177" s="19"/>
      <c r="T177" s="19"/>
      <c r="U177" s="19"/>
      <c r="V177" s="19"/>
      <c r="W177" s="19"/>
      <c r="X177" s="19"/>
      <c r="Y177" s="19"/>
      <c r="Z177" s="19"/>
      <c r="AA177" s="19"/>
      <c r="AB177" s="19"/>
    </row>
    <row r="178" spans="1:28" ht="23.4" x14ac:dyDescent="0.3">
      <c r="A178" s="9"/>
      <c r="B178" s="270"/>
      <c r="C178" s="271"/>
      <c r="D178" s="272"/>
      <c r="E178" s="165" t="s">
        <v>2621</v>
      </c>
      <c r="F178" s="165" t="s">
        <v>2622</v>
      </c>
      <c r="G178" s="165" t="s">
        <v>2623</v>
      </c>
      <c r="H178" s="5"/>
      <c r="I178" s="270"/>
      <c r="J178" s="271"/>
      <c r="K178" s="271"/>
      <c r="L178" s="272"/>
      <c r="M178" s="257"/>
      <c r="O178" s="8"/>
      <c r="Q178" s="19"/>
      <c r="R178" s="165" t="s">
        <v>2623</v>
      </c>
      <c r="S178" s="19"/>
      <c r="T178" s="19"/>
      <c r="U178" s="19"/>
      <c r="V178" s="19"/>
      <c r="W178" s="19"/>
      <c r="X178" s="19"/>
      <c r="Y178" s="19"/>
      <c r="Z178" s="19"/>
      <c r="AA178" s="19"/>
      <c r="AB178" s="19"/>
    </row>
    <row r="179" spans="1:28" ht="23.4" x14ac:dyDescent="0.3">
      <c r="A179" s="9"/>
      <c r="B179" s="229" t="s">
        <v>2671</v>
      </c>
      <c r="C179" s="229"/>
      <c r="D179" s="229"/>
      <c r="E179" s="24">
        <v>0.02</v>
      </c>
      <c r="F179" s="179"/>
      <c r="G179" s="180" t="str">
        <f>IF(F179&gt;0,SUM(E179+F179),"")</f>
        <v/>
      </c>
      <c r="H179" s="5"/>
      <c r="I179" s="220" t="s">
        <v>2675</v>
      </c>
      <c r="J179" s="221"/>
      <c r="K179" s="221"/>
      <c r="L179" s="222"/>
      <c r="M179" s="179"/>
      <c r="O179" s="8"/>
      <c r="Q179" s="19"/>
      <c r="R179" s="180" t="str">
        <f>IF(M179&gt;0,SUM(L179+M179),"")</f>
        <v/>
      </c>
      <c r="S179" s="19"/>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thickBot="1" x14ac:dyDescent="0.35">
      <c r="A186" s="10"/>
      <c r="B186" s="99"/>
      <c r="C186" s="99"/>
      <c r="D186" s="99"/>
      <c r="E186" s="99"/>
      <c r="F186" s="99"/>
      <c r="G186" s="99"/>
      <c r="H186" s="99"/>
      <c r="I186" s="181"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34" t="s">
        <v>2641</v>
      </c>
      <c r="C192" s="234"/>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HYPERLINK("#Integrante_4!A1","INICIO")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31"/>
      <c r="C200" s="231"/>
      <c r="D200" s="231"/>
      <c r="E200" s="231"/>
      <c r="F200" s="231"/>
      <c r="G200" s="231"/>
      <c r="H200" s="231"/>
      <c r="I200" s="231"/>
      <c r="J200" s="231"/>
      <c r="K200" s="231"/>
      <c r="L200" s="231"/>
      <c r="M200" s="231"/>
      <c r="N200" s="231"/>
      <c r="O200" s="8"/>
    </row>
    <row r="201" spans="1:18" ht="14.4" x14ac:dyDescent="0.3">
      <c r="A201" s="9"/>
      <c r="B201" s="232" t="s">
        <v>2653</v>
      </c>
      <c r="C201" s="233"/>
      <c r="D201" s="233"/>
      <c r="E201" s="233"/>
      <c r="F201" s="233"/>
      <c r="G201" s="233"/>
      <c r="H201" s="233"/>
      <c r="I201" s="233"/>
      <c r="J201" s="233"/>
      <c r="K201" s="233"/>
      <c r="L201" s="233"/>
      <c r="M201" s="233"/>
      <c r="N201" s="233"/>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whole" allowBlank="1" showInputMessage="1" showErrorMessage="1" sqref="N15" xr:uid="{E51F5C96-A82C-49D3-B82C-D416724036AE}">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abSelected="1"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9.441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HYPERLINK("#Integrante_5!B20","IDENTIFICACIÓN DEL OFERENTE")</f>
        <v>IDENTIFICACIÓN DEL OFERENTE</v>
      </c>
      <c r="C8" s="189"/>
      <c r="D8" s="193"/>
      <c r="E8" s="208" t="str">
        <f>HYPERLINK("#Integrante_5!A109","CAPACIDAD RESIDUAL")</f>
        <v>CAPACIDAD RESIDUAL</v>
      </c>
      <c r="F8" s="209"/>
      <c r="G8" s="210"/>
      <c r="H8" s="194"/>
      <c r="I8" s="186" t="str">
        <f>HYPERLINK("#Integrante_5!N162","DISCAPACIDAD")</f>
        <v>DISCAPACIDAD</v>
      </c>
      <c r="J8" s="190"/>
      <c r="K8" s="186" t="str">
        <f>HYPERLINK("#Integrante_5!A188","TRAYECTORIA")</f>
        <v>TRAYECTORIA</v>
      </c>
      <c r="L8" s="189"/>
      <c r="M8" s="36"/>
      <c r="N8" s="36"/>
      <c r="O8" s="43"/>
    </row>
    <row r="9" spans="1:20" ht="30.75" customHeight="1" thickBot="1" x14ac:dyDescent="0.35">
      <c r="A9" s="192"/>
      <c r="B9" s="186" t="str">
        <f>HYPERLINK("#Integrante_5!I20","DATOS CONTRATO INVITACIÓN")</f>
        <v>DATOS CONTRATO INVITACIÓN</v>
      </c>
      <c r="C9" s="189"/>
      <c r="D9" s="189"/>
      <c r="E9" s="208" t="str">
        <f>HYPERLINK("#Integrante_5!A162","TALENTO HUMANO")</f>
        <v>TALENTO HUMANO</v>
      </c>
      <c r="F9" s="209"/>
      <c r="G9" s="21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5">
      <c r="A10" s="192"/>
      <c r="B10" s="186" t="str">
        <f>HYPERLINK("#Integrante_5!B48","EXPERIENCIA TERRITORIAL")</f>
        <v>EXPERIENCIA TERRITORIAL</v>
      </c>
      <c r="C10" s="189"/>
      <c r="D10" s="189"/>
      <c r="E10" s="208" t="str">
        <f>HYPERLINK("#Integrante_5!F162","INFRAESTRUCTURA")</f>
        <v>INFRAESTRUCTURA</v>
      </c>
      <c r="F10" s="209"/>
      <c r="G10" s="210"/>
      <c r="H10" s="194"/>
      <c r="I10" s="186" t="str">
        <f>HYPERLINK("#Integrante_5!L176","VALOR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8"/>
      <c r="D19" s="168"/>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ht="14.4"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HYPERLINK("#Integrante_5!A1","INICIO")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ht="14.4"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2672</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3">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3">
      <c r="A116" s="144">
        <v>3</v>
      </c>
      <c r="B116" s="176" t="s">
        <v>2672</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3">
      <c r="A117" s="144">
        <v>4</v>
      </c>
      <c r="B117" s="176" t="s">
        <v>2672</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3">
      <c r="A118" s="145">
        <v>5</v>
      </c>
      <c r="B118" s="176" t="s">
        <v>2672</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3">
      <c r="A119" s="145">
        <v>6</v>
      </c>
      <c r="B119" s="176" t="s">
        <v>2672</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3">
      <c r="A120" s="145">
        <v>7</v>
      </c>
      <c r="B120" s="176" t="s">
        <v>2672</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3">
      <c r="A121" s="145">
        <v>8</v>
      </c>
      <c r="B121" s="176" t="s">
        <v>2672</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3">
      <c r="A122" s="145">
        <v>9</v>
      </c>
      <c r="B122" s="176" t="s">
        <v>2672</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3">
      <c r="A123" s="145">
        <v>10</v>
      </c>
      <c r="B123" s="176" t="s">
        <v>2672</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3">
      <c r="A124" s="145">
        <v>11</v>
      </c>
      <c r="B124" s="176" t="s">
        <v>2672</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3">
      <c r="A125" s="145">
        <v>12</v>
      </c>
      <c r="B125" s="176" t="s">
        <v>2672</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3">
      <c r="A126" s="145">
        <v>13</v>
      </c>
      <c r="B126" s="176" t="s">
        <v>2672</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3">
      <c r="A127" s="145">
        <v>14</v>
      </c>
      <c r="B127" s="176" t="s">
        <v>2672</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3">
      <c r="A128" s="145">
        <v>15</v>
      </c>
      <c r="B128" s="176" t="s">
        <v>2672</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3">
      <c r="A129" s="145">
        <v>16</v>
      </c>
      <c r="B129" s="176" t="s">
        <v>2672</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3">
      <c r="A130" s="145">
        <v>17</v>
      </c>
      <c r="B130" s="176" t="s">
        <v>2672</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3">
      <c r="A131" s="145">
        <v>18</v>
      </c>
      <c r="B131" s="176" t="s">
        <v>2672</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3">
      <c r="A132" s="145">
        <v>19</v>
      </c>
      <c r="B132" s="176" t="s">
        <v>2672</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3">
      <c r="A133" s="145">
        <v>20</v>
      </c>
      <c r="B133" s="176" t="s">
        <v>2672</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3">
      <c r="A134" s="145">
        <v>21</v>
      </c>
      <c r="B134" s="176" t="s">
        <v>2672</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3">
      <c r="A135" s="145">
        <v>22</v>
      </c>
      <c r="B135" s="176" t="s">
        <v>2672</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3">
      <c r="A136" s="145">
        <v>23</v>
      </c>
      <c r="B136" s="176" t="s">
        <v>2672</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3">
      <c r="A137" s="145">
        <v>24</v>
      </c>
      <c r="B137" s="176" t="s">
        <v>2672</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3">
      <c r="A138" s="145">
        <v>25</v>
      </c>
      <c r="B138" s="176" t="s">
        <v>2672</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3">
      <c r="A139" s="145">
        <v>26</v>
      </c>
      <c r="B139" s="176" t="s">
        <v>2672</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3">
      <c r="A140" s="145">
        <v>27</v>
      </c>
      <c r="B140" s="176" t="s">
        <v>2672</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3">
      <c r="A141" s="145">
        <v>28</v>
      </c>
      <c r="B141" s="176" t="s">
        <v>2672</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3">
      <c r="A142" s="145">
        <v>29</v>
      </c>
      <c r="B142" s="176" t="s">
        <v>2672</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3">
      <c r="A143" s="145">
        <v>30</v>
      </c>
      <c r="B143" s="176" t="s">
        <v>2672</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3">
      <c r="A144" s="145">
        <v>31</v>
      </c>
      <c r="B144" s="176" t="s">
        <v>2672</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3">
      <c r="A145" s="145">
        <v>32</v>
      </c>
      <c r="B145" s="176" t="s">
        <v>2672</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3">
      <c r="A146" s="145">
        <v>33</v>
      </c>
      <c r="B146" s="176" t="s">
        <v>2672</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3">
      <c r="A147" s="145">
        <v>34</v>
      </c>
      <c r="B147" s="176" t="s">
        <v>2672</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3">
      <c r="A148" s="145">
        <v>35</v>
      </c>
      <c r="B148" s="176" t="s">
        <v>2672</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3">
      <c r="A149" s="145">
        <v>36</v>
      </c>
      <c r="B149" s="176" t="s">
        <v>2672</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3">
      <c r="A150" s="145">
        <v>37</v>
      </c>
      <c r="B150" s="176" t="s">
        <v>2672</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3">
      <c r="A151" s="145">
        <v>38</v>
      </c>
      <c r="B151" s="176" t="s">
        <v>2672</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3">
      <c r="A152" s="145">
        <v>39</v>
      </c>
      <c r="B152" s="176" t="s">
        <v>2672</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3">
      <c r="A153" s="145">
        <v>40</v>
      </c>
      <c r="B153" s="176" t="s">
        <v>2672</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3">
      <c r="A154" s="145">
        <v>41</v>
      </c>
      <c r="B154" s="176" t="s">
        <v>2672</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3">
      <c r="A155" s="145">
        <v>42</v>
      </c>
      <c r="B155" s="176" t="s">
        <v>2672</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3">
      <c r="A156" s="145">
        <v>43</v>
      </c>
      <c r="B156" s="176" t="s">
        <v>2672</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3">
      <c r="A157" s="145">
        <v>44</v>
      </c>
      <c r="B157" s="176" t="s">
        <v>2672</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5">
      <c r="A158" s="145">
        <v>45</v>
      </c>
      <c r="B158" s="176" t="s">
        <v>2672</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5">
      <c r="O159" s="186" t="str">
        <f>HYPERLINK("#Integrante_5!A1","INICIO")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37" t="s">
        <v>2665</v>
      </c>
      <c r="B161" s="238"/>
      <c r="C161" s="238"/>
      <c r="D161" s="238"/>
      <c r="E161" s="239"/>
      <c r="F161" s="240" t="s">
        <v>2666</v>
      </c>
      <c r="G161" s="240"/>
      <c r="H161" s="240"/>
      <c r="I161" s="237" t="s">
        <v>2635</v>
      </c>
      <c r="J161" s="238"/>
      <c r="K161" s="238"/>
      <c r="L161" s="238"/>
      <c r="M161" s="238"/>
      <c r="N161" s="238"/>
      <c r="O161" s="239"/>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04" t="s">
        <v>2618</v>
      </c>
      <c r="C163" s="204"/>
      <c r="D163" s="204"/>
      <c r="E163" s="8"/>
      <c r="F163" s="5"/>
      <c r="G163" s="241" t="s">
        <v>2618</v>
      </c>
      <c r="H163" s="241"/>
      <c r="I163" s="242" t="s">
        <v>1164</v>
      </c>
      <c r="J163" s="243"/>
      <c r="K163" s="243"/>
      <c r="L163" s="243"/>
      <c r="M163" s="243"/>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44" t="s">
        <v>2648</v>
      </c>
      <c r="J165" s="245"/>
      <c r="K165" s="245"/>
      <c r="L165" s="245"/>
      <c r="M165" s="245"/>
      <c r="N165" s="245"/>
      <c r="O165" s="246"/>
      <c r="U165" s="51"/>
    </row>
    <row r="166" spans="1:28" ht="14.4" x14ac:dyDescent="0.3">
      <c r="A166" s="9"/>
      <c r="B166" s="259" t="s">
        <v>2663</v>
      </c>
      <c r="C166" s="259"/>
      <c r="D166" s="259"/>
      <c r="E166" s="8"/>
      <c r="F166" s="5"/>
      <c r="H166" s="83" t="s">
        <v>2662</v>
      </c>
      <c r="I166" s="244"/>
      <c r="J166" s="245"/>
      <c r="K166" s="245"/>
      <c r="L166" s="245"/>
      <c r="M166" s="245"/>
      <c r="N166" s="245"/>
      <c r="O166" s="246"/>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69" t="s">
        <v>2671</v>
      </c>
      <c r="C174" s="269"/>
      <c r="D174" s="269"/>
      <c r="E174" s="269"/>
      <c r="F174" s="269"/>
      <c r="G174" s="269"/>
      <c r="H174" s="20"/>
      <c r="I174" s="273" t="s">
        <v>2679</v>
      </c>
      <c r="J174" s="274"/>
      <c r="K174" s="274"/>
      <c r="L174" s="274"/>
      <c r="M174" s="274"/>
      <c r="O174" s="186" t="str">
        <f>HYPERLINK("#Integrante_5!A1","INICIO")</f>
        <v>INICIO</v>
      </c>
      <c r="Q174" s="19"/>
      <c r="R174" s="19"/>
      <c r="S174" s="19"/>
      <c r="T174" s="19"/>
      <c r="U174" s="19"/>
      <c r="V174" s="19"/>
      <c r="W174" s="19"/>
      <c r="X174" s="19"/>
      <c r="Y174" s="19"/>
      <c r="Z174" s="19"/>
      <c r="AA174" s="19"/>
      <c r="AB174" s="19"/>
    </row>
    <row r="175" spans="1:28" ht="23.4" x14ac:dyDescent="0.3">
      <c r="A175" s="9"/>
      <c r="B175" s="247" t="s">
        <v>17</v>
      </c>
      <c r="C175" s="248"/>
      <c r="D175" s="249"/>
      <c r="E175" s="273" t="s">
        <v>2620</v>
      </c>
      <c r="F175" s="274"/>
      <c r="G175" s="275"/>
      <c r="H175" s="5"/>
      <c r="I175" s="247" t="s">
        <v>17</v>
      </c>
      <c r="J175" s="248"/>
      <c r="K175" s="248"/>
      <c r="L175" s="249"/>
      <c r="M175" s="256" t="s">
        <v>2680</v>
      </c>
      <c r="O175" s="8"/>
      <c r="Q175" s="19"/>
      <c r="R175" s="19"/>
      <c r="S175" s="165"/>
      <c r="T175" s="19"/>
      <c r="U175" s="19"/>
      <c r="V175" s="19"/>
      <c r="W175" s="19"/>
      <c r="X175" s="19"/>
      <c r="Y175" s="19"/>
      <c r="Z175" s="19"/>
      <c r="AA175" s="19"/>
      <c r="AB175" s="19"/>
    </row>
    <row r="176" spans="1:28" ht="23.4" x14ac:dyDescent="0.3">
      <c r="A176" s="9"/>
      <c r="B176" s="270"/>
      <c r="C176" s="271"/>
      <c r="D176" s="272"/>
      <c r="E176" s="165" t="s">
        <v>2621</v>
      </c>
      <c r="F176" s="165" t="s">
        <v>2622</v>
      </c>
      <c r="G176" s="165" t="s">
        <v>2623</v>
      </c>
      <c r="H176" s="5"/>
      <c r="I176" s="270"/>
      <c r="J176" s="271"/>
      <c r="K176" s="271"/>
      <c r="L176" s="272"/>
      <c r="M176" s="257"/>
      <c r="O176" s="8"/>
      <c r="Q176" s="19"/>
      <c r="R176" s="19"/>
      <c r="S176" s="165" t="s">
        <v>2623</v>
      </c>
      <c r="T176" s="19"/>
      <c r="U176" s="19"/>
      <c r="V176" s="19"/>
      <c r="W176" s="19"/>
      <c r="X176" s="19"/>
      <c r="Y176" s="19"/>
      <c r="Z176" s="19"/>
      <c r="AA176" s="19"/>
      <c r="AB176" s="19"/>
    </row>
    <row r="177" spans="1:28" ht="23.4" x14ac:dyDescent="0.3">
      <c r="A177" s="9"/>
      <c r="B177" s="229" t="s">
        <v>2671</v>
      </c>
      <c r="C177" s="229"/>
      <c r="D177" s="229"/>
      <c r="E177" s="24">
        <v>0.02</v>
      </c>
      <c r="F177" s="179"/>
      <c r="G177" s="180" t="str">
        <f>IF(F177&gt;0,SUM(E177+F177),"")</f>
        <v/>
      </c>
      <c r="H177" s="5"/>
      <c r="I177" s="220" t="s">
        <v>2673</v>
      </c>
      <c r="J177" s="221"/>
      <c r="K177" s="221"/>
      <c r="L177" s="222"/>
      <c r="M177" s="179"/>
      <c r="O177" s="8"/>
      <c r="Q177" s="19"/>
      <c r="R177" s="19"/>
      <c r="S177" s="180" t="str">
        <f>IF(M177&gt;0,SUM(L177+M177),"")</f>
        <v/>
      </c>
      <c r="T177" s="19"/>
      <c r="U177" s="19"/>
      <c r="V177" s="19"/>
      <c r="W177" s="19"/>
      <c r="X177" s="19"/>
      <c r="Y177" s="19"/>
      <c r="Z177" s="19"/>
      <c r="AA177" s="19"/>
      <c r="AB177" s="19"/>
    </row>
    <row r="178" spans="1:28" ht="23.4" hidden="1" x14ac:dyDescent="0.3">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thickBot="1" x14ac:dyDescent="0.35">
      <c r="A184" s="10"/>
      <c r="B184" s="99"/>
      <c r="C184" s="99"/>
      <c r="D184" s="99"/>
      <c r="E184" s="99"/>
      <c r="F184" s="99"/>
      <c r="G184" s="99"/>
      <c r="H184" s="99"/>
      <c r="I184" s="181"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34" t="s">
        <v>2641</v>
      </c>
      <c r="C190" s="234"/>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6" t="str">
        <f>HYPERLINK("#Integrante_5!A1","INICIO")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31"/>
      <c r="C198" s="231"/>
      <c r="D198" s="231"/>
      <c r="E198" s="231"/>
      <c r="F198" s="231"/>
      <c r="G198" s="231"/>
      <c r="H198" s="231"/>
      <c r="I198" s="231"/>
      <c r="J198" s="231"/>
      <c r="K198" s="231"/>
      <c r="L198" s="231"/>
      <c r="M198" s="231"/>
      <c r="N198" s="231"/>
      <c r="O198" s="8"/>
    </row>
    <row r="199" spans="1:18" ht="14.4" x14ac:dyDescent="0.3">
      <c r="A199" s="9"/>
      <c r="B199" s="232" t="s">
        <v>2653</v>
      </c>
      <c r="C199" s="233"/>
      <c r="D199" s="233"/>
      <c r="E199" s="233"/>
      <c r="F199" s="233"/>
      <c r="G199" s="233"/>
      <c r="H199" s="233"/>
      <c r="I199" s="233"/>
      <c r="J199" s="233"/>
      <c r="K199" s="233"/>
      <c r="L199" s="233"/>
      <c r="M199" s="233"/>
      <c r="N199" s="233"/>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whole" allowBlank="1" showInputMessage="1" showErrorMessage="1" sqref="N15" xr:uid="{E10834E6-9FEE-4C2C-BF98-D3590D636784}">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42.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2">
        <f ca="1">NOW()</f>
        <v>44183.294520254633</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HYPERLINK("#Integrante_6!B20","IDENTIFICACIÓN DEL OFERENTE")</f>
        <v>IDENTIFICACIÓN DEL OFERENTE</v>
      </c>
      <c r="C8" s="189"/>
      <c r="D8" s="193"/>
      <c r="E8" s="208" t="str">
        <f>HYPERLINK("#Integrante_6!A109","CAPACIDAD RESIDUAL")</f>
        <v>CAPACIDAD RESIDUAL</v>
      </c>
      <c r="F8" s="209"/>
      <c r="G8" s="210"/>
      <c r="H8" s="194"/>
      <c r="I8" s="186" t="str">
        <f>HYPERLINK("#Integrante_6!N162","DISCAPACIDAD")</f>
        <v>DISCAPACIDAD</v>
      </c>
      <c r="J8" s="190"/>
      <c r="K8" s="186" t="str">
        <f>HYPERLINK("#Integrante_6!A188","TRAYECTORIA")</f>
        <v>TRAYECTORIA</v>
      </c>
      <c r="L8" s="189"/>
      <c r="M8" s="36"/>
      <c r="N8" s="36"/>
      <c r="O8" s="43"/>
    </row>
    <row r="9" spans="1:20" ht="30.75" customHeight="1" thickBot="1" x14ac:dyDescent="0.35">
      <c r="A9" s="192"/>
      <c r="B9" s="186" t="str">
        <f>HYPERLINK("#Integrante_6!I20","DATOS CONTRATO INVITACIÓN")</f>
        <v>DATOS CONTRATO INVITACIÓN</v>
      </c>
      <c r="C9" s="189"/>
      <c r="D9" s="189"/>
      <c r="E9" s="208" t="str">
        <f>HYPERLINK("#Integrante_6!A162","TALENTO HUMANO")</f>
        <v>TALENTO HUMANO</v>
      </c>
      <c r="F9" s="209"/>
      <c r="G9" s="21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5">
      <c r="A10" s="192"/>
      <c r="B10" s="186" t="str">
        <f>HYPERLINK("#Integrante_6!B48","EXPERIENCIA TERRITORIAL")</f>
        <v>EXPERIENCIA TERRITORIAL</v>
      </c>
      <c r="C10" s="189"/>
      <c r="D10" s="189"/>
      <c r="E10" s="208" t="str">
        <f>HYPERLINK("#Integrante_6!F162","INFRAESTRUCTURA")</f>
        <v>INFRAESTRUCTURA</v>
      </c>
      <c r="F10" s="209"/>
      <c r="G10" s="210"/>
      <c r="H10" s="194"/>
      <c r="I10" s="186" t="str">
        <f>HYPERLINK("#Integrante_6!L176","VALOR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8"/>
      <c r="D19" s="168"/>
      <c r="E19" s="161" t="s">
        <v>2669</v>
      </c>
      <c r="F19" s="162"/>
      <c r="G19" s="5"/>
      <c r="H19" s="211"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2670</v>
      </c>
      <c r="F20" s="163"/>
      <c r="G20" s="5"/>
      <c r="H20" s="211"/>
      <c r="I20" s="150"/>
      <c r="J20" s="151"/>
      <c r="K20" s="152"/>
      <c r="L20" s="153"/>
      <c r="M20" s="153"/>
      <c r="N20" s="136">
        <f>+(M20-L20)/30</f>
        <v>0</v>
      </c>
      <c r="O20" s="139"/>
      <c r="U20" s="135"/>
      <c r="V20" s="107">
        <f ca="1">NOW()</f>
        <v>44183.294520254633</v>
      </c>
      <c r="W20" s="107">
        <f ca="1">NOW()</f>
        <v>44183.294520254633</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30"/>
      <c r="I37" s="131"/>
      <c r="J37" s="131"/>
      <c r="K37" s="131"/>
      <c r="L37" s="131"/>
      <c r="M37" s="131"/>
      <c r="N37" s="131"/>
      <c r="O37" s="132"/>
    </row>
    <row r="38" spans="1:16" ht="21" customHeight="1" x14ac:dyDescent="0.3">
      <c r="A38" s="9"/>
      <c r="B38" s="205" t="e">
        <f>VLOOKUP(B20,EAS!A2:B1439,2,0)</f>
        <v>#N/A</v>
      </c>
      <c r="C38" s="205"/>
      <c r="D38" s="205"/>
      <c r="E38" s="205"/>
      <c r="F38" s="205"/>
      <c r="G38" s="5"/>
      <c r="H38" s="133"/>
      <c r="I38" s="215" t="s">
        <v>7</v>
      </c>
      <c r="J38" s="215"/>
      <c r="K38" s="215"/>
      <c r="L38" s="215"/>
      <c r="M38" s="215"/>
      <c r="N38" s="215"/>
      <c r="O38" s="134"/>
    </row>
    <row r="39" spans="1:16" ht="42.9" customHeight="1" thickBot="1" x14ac:dyDescent="0.35">
      <c r="A39" s="10"/>
      <c r="B39" s="11"/>
      <c r="C39" s="11"/>
      <c r="D39" s="11"/>
      <c r="E39" s="11"/>
      <c r="F39" s="11"/>
      <c r="G39" s="11"/>
      <c r="H39" s="10"/>
      <c r="I39" s="258"/>
      <c r="J39" s="258"/>
      <c r="K39" s="258"/>
      <c r="L39" s="258"/>
      <c r="M39" s="258"/>
      <c r="N39" s="258"/>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0" t="s">
        <v>4</v>
      </c>
      <c r="B43" s="261"/>
      <c r="C43" s="261"/>
      <c r="D43" s="261"/>
      <c r="E43" s="261"/>
      <c r="F43" s="261"/>
      <c r="G43" s="261"/>
      <c r="H43" s="261"/>
      <c r="I43" s="261"/>
      <c r="J43" s="261"/>
      <c r="K43" s="261"/>
      <c r="L43" s="261"/>
      <c r="M43" s="261"/>
      <c r="N43" s="261"/>
      <c r="O43" s="262"/>
      <c r="P43" s="78"/>
    </row>
    <row r="44" spans="1:16" ht="15" customHeight="1" x14ac:dyDescent="0.3">
      <c r="A44" s="263" t="s">
        <v>2660</v>
      </c>
      <c r="B44" s="264"/>
      <c r="C44" s="264"/>
      <c r="D44" s="264"/>
      <c r="E44" s="264"/>
      <c r="F44" s="264"/>
      <c r="G44" s="264"/>
      <c r="H44" s="264"/>
      <c r="I44" s="264"/>
      <c r="J44" s="264"/>
      <c r="K44" s="264"/>
      <c r="L44" s="264"/>
      <c r="M44" s="264"/>
      <c r="N44" s="264"/>
      <c r="O44" s="265"/>
    </row>
    <row r="45" spans="1:16" ht="14.4" x14ac:dyDescent="0.3">
      <c r="A45" s="266"/>
      <c r="B45" s="267"/>
      <c r="C45" s="267"/>
      <c r="D45" s="267"/>
      <c r="E45" s="267"/>
      <c r="F45" s="267"/>
      <c r="G45" s="267"/>
      <c r="H45" s="267"/>
      <c r="I45" s="267"/>
      <c r="J45" s="267"/>
      <c r="K45" s="267"/>
      <c r="L45" s="267"/>
      <c r="M45" s="267"/>
      <c r="N45" s="267"/>
      <c r="O45" s="26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76" t="str">
        <f t="shared" si="1"/>
        <v/>
      </c>
      <c r="H107" s="124"/>
      <c r="I107" s="123"/>
      <c r="J107" s="123"/>
      <c r="K107" s="125"/>
      <c r="L107" s="126"/>
      <c r="M107" s="119"/>
      <c r="N107" s="126"/>
      <c r="O107" s="126"/>
      <c r="P107" s="81"/>
    </row>
    <row r="108" spans="1:16" ht="29.4" customHeight="1" thickBot="1" x14ac:dyDescent="0.35">
      <c r="O108" s="186" t="str">
        <f>HYPERLINK("#Integrante_6!A1","INICIO")</f>
        <v>INICIO</v>
      </c>
    </row>
    <row r="109" spans="1:16" s="19" customFormat="1" ht="31.5" customHeight="1" thickBot="1" x14ac:dyDescent="0.35">
      <c r="A109" s="260" t="s">
        <v>2638</v>
      </c>
      <c r="B109" s="261"/>
      <c r="C109" s="261"/>
      <c r="D109" s="261"/>
      <c r="E109" s="261"/>
      <c r="F109" s="261"/>
      <c r="G109" s="261"/>
      <c r="H109" s="261"/>
      <c r="I109" s="261"/>
      <c r="J109" s="261"/>
      <c r="K109" s="261"/>
      <c r="L109" s="261"/>
      <c r="M109" s="261"/>
      <c r="N109" s="261"/>
      <c r="O109" s="262"/>
      <c r="P109" s="78"/>
    </row>
    <row r="110" spans="1:16" ht="15" customHeight="1" x14ac:dyDescent="0.3">
      <c r="A110" s="263" t="s">
        <v>2661</v>
      </c>
      <c r="B110" s="264"/>
      <c r="C110" s="264"/>
      <c r="D110" s="264"/>
      <c r="E110" s="264"/>
      <c r="F110" s="264"/>
      <c r="G110" s="264"/>
      <c r="H110" s="264"/>
      <c r="I110" s="264"/>
      <c r="J110" s="264"/>
      <c r="K110" s="264"/>
      <c r="L110" s="264"/>
      <c r="M110" s="264"/>
      <c r="N110" s="264"/>
      <c r="O110" s="265"/>
    </row>
    <row r="111" spans="1:16" ht="14.4" x14ac:dyDescent="0.3">
      <c r="A111" s="266"/>
      <c r="B111" s="267"/>
      <c r="C111" s="267"/>
      <c r="D111" s="267"/>
      <c r="E111" s="267"/>
      <c r="F111" s="267"/>
      <c r="G111" s="267"/>
      <c r="H111" s="267"/>
      <c r="I111" s="267"/>
      <c r="J111" s="267"/>
      <c r="K111" s="267"/>
      <c r="L111" s="267"/>
      <c r="M111" s="267"/>
      <c r="N111" s="267"/>
      <c r="O111" s="268"/>
    </row>
    <row r="112" spans="1:16" s="1" customFormat="1" ht="26.25" customHeight="1" x14ac:dyDescent="0.3">
      <c r="I112" s="235" t="s">
        <v>9</v>
      </c>
      <c r="J112" s="236"/>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4" t="s">
        <v>2672</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3">
      <c r="A115" s="144">
        <v>2</v>
      </c>
      <c r="B115" s="174" t="s">
        <v>2672</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3">
      <c r="A116" s="144">
        <v>3</v>
      </c>
      <c r="B116" s="174" t="s">
        <v>2672</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3">
      <c r="A117" s="144">
        <v>4</v>
      </c>
      <c r="B117" s="174" t="s">
        <v>2672</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3">
      <c r="A118" s="145">
        <v>5</v>
      </c>
      <c r="B118" s="174" t="s">
        <v>2672</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3">
      <c r="A119" s="145">
        <v>6</v>
      </c>
      <c r="B119" s="174" t="s">
        <v>2672</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3">
      <c r="A120" s="145">
        <v>7</v>
      </c>
      <c r="B120" s="174" t="s">
        <v>2672</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3">
      <c r="A121" s="145">
        <v>8</v>
      </c>
      <c r="B121" s="174" t="s">
        <v>2672</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3">
      <c r="A122" s="145">
        <v>9</v>
      </c>
      <c r="B122" s="174" t="s">
        <v>2672</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3">
      <c r="A123" s="145">
        <v>10</v>
      </c>
      <c r="B123" s="174" t="s">
        <v>2672</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3">
      <c r="A124" s="145">
        <v>11</v>
      </c>
      <c r="B124" s="174" t="s">
        <v>2672</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3">
      <c r="A125" s="145">
        <v>12</v>
      </c>
      <c r="B125" s="174" t="s">
        <v>2672</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3">
      <c r="A126" s="145">
        <v>13</v>
      </c>
      <c r="B126" s="174" t="s">
        <v>2672</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3">
      <c r="A127" s="145">
        <v>14</v>
      </c>
      <c r="B127" s="174" t="s">
        <v>2672</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3">
      <c r="A128" s="145">
        <v>15</v>
      </c>
      <c r="B128" s="174" t="s">
        <v>2672</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3">
      <c r="A129" s="145">
        <v>16</v>
      </c>
      <c r="B129" s="174" t="s">
        <v>2672</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3">
      <c r="A130" s="145">
        <v>17</v>
      </c>
      <c r="B130" s="174" t="s">
        <v>2672</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3">
      <c r="A131" s="145">
        <v>18</v>
      </c>
      <c r="B131" s="174" t="s">
        <v>2672</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3">
      <c r="A132" s="145">
        <v>19</v>
      </c>
      <c r="B132" s="174" t="s">
        <v>2672</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3">
      <c r="A133" s="145">
        <v>20</v>
      </c>
      <c r="B133" s="174" t="s">
        <v>2672</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3">
      <c r="A134" s="145">
        <v>21</v>
      </c>
      <c r="B134" s="174" t="s">
        <v>2672</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3">
      <c r="A135" s="145">
        <v>22</v>
      </c>
      <c r="B135" s="174" t="s">
        <v>2672</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3">
      <c r="A136" s="145">
        <v>23</v>
      </c>
      <c r="B136" s="174" t="s">
        <v>2672</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3">
      <c r="A137" s="145">
        <v>24</v>
      </c>
      <c r="B137" s="174" t="s">
        <v>2672</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3">
      <c r="A138" s="145">
        <v>25</v>
      </c>
      <c r="B138" s="174" t="s">
        <v>2672</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3">
      <c r="A139" s="145">
        <v>26</v>
      </c>
      <c r="B139" s="174" t="s">
        <v>2672</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3">
      <c r="A140" s="145">
        <v>27</v>
      </c>
      <c r="B140" s="174" t="s">
        <v>2672</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3">
      <c r="A141" s="145">
        <v>28</v>
      </c>
      <c r="B141" s="174" t="s">
        <v>2672</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3">
      <c r="A142" s="145">
        <v>29</v>
      </c>
      <c r="B142" s="174" t="s">
        <v>2672</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3">
      <c r="A143" s="145">
        <v>30</v>
      </c>
      <c r="B143" s="174" t="s">
        <v>2672</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3">
      <c r="A144" s="145">
        <v>31</v>
      </c>
      <c r="B144" s="174" t="s">
        <v>2672</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3">
      <c r="A145" s="145">
        <v>32</v>
      </c>
      <c r="B145" s="174" t="s">
        <v>2672</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3">
      <c r="A146" s="145">
        <v>33</v>
      </c>
      <c r="B146" s="174" t="s">
        <v>2672</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3">
      <c r="A147" s="145">
        <v>34</v>
      </c>
      <c r="B147" s="174" t="s">
        <v>2672</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3">
      <c r="A148" s="145">
        <v>35</v>
      </c>
      <c r="B148" s="174" t="s">
        <v>2672</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3">
      <c r="A149" s="145">
        <v>36</v>
      </c>
      <c r="B149" s="174" t="s">
        <v>2672</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3">
      <c r="A150" s="145">
        <v>37</v>
      </c>
      <c r="B150" s="174" t="s">
        <v>2672</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3">
      <c r="A151" s="145">
        <v>38</v>
      </c>
      <c r="B151" s="174" t="s">
        <v>2672</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3">
      <c r="A152" s="145">
        <v>39</v>
      </c>
      <c r="B152" s="174" t="s">
        <v>2672</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3">
      <c r="A153" s="145">
        <v>40</v>
      </c>
      <c r="B153" s="174" t="s">
        <v>2672</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3">
      <c r="A154" s="145">
        <v>41</v>
      </c>
      <c r="B154" s="174" t="s">
        <v>2672</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3">
      <c r="A155" s="145">
        <v>42</v>
      </c>
      <c r="B155" s="174" t="s">
        <v>2672</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3">
      <c r="A156" s="145">
        <v>43</v>
      </c>
      <c r="B156" s="174" t="s">
        <v>2672</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3">
      <c r="A157" s="145">
        <v>44</v>
      </c>
      <c r="B157" s="174" t="s">
        <v>2672</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3">
      <c r="A158" s="145">
        <v>45</v>
      </c>
      <c r="B158" s="174" t="s">
        <v>2672</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3">
      <c r="A159" s="145">
        <v>46</v>
      </c>
      <c r="B159" s="174" t="s">
        <v>2672</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5">
      <c r="A160" s="145">
        <v>47</v>
      </c>
      <c r="B160" s="174" t="s">
        <v>2672</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5">
      <c r="O161" s="186" t="str">
        <f>HYPERLINK("#Integrante_6!A1","INICIO")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37" t="s">
        <v>2665</v>
      </c>
      <c r="B163" s="238"/>
      <c r="C163" s="238"/>
      <c r="D163" s="238"/>
      <c r="E163" s="239"/>
      <c r="F163" s="240" t="s">
        <v>2666</v>
      </c>
      <c r="G163" s="240"/>
      <c r="H163" s="240"/>
      <c r="I163" s="237" t="s">
        <v>2635</v>
      </c>
      <c r="J163" s="238"/>
      <c r="K163" s="238"/>
      <c r="L163" s="238"/>
      <c r="M163" s="238"/>
      <c r="N163" s="238"/>
      <c r="O163" s="239"/>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04" t="s">
        <v>2618</v>
      </c>
      <c r="C165" s="204"/>
      <c r="D165" s="204"/>
      <c r="E165" s="8"/>
      <c r="F165" s="5"/>
      <c r="G165" s="241" t="s">
        <v>2618</v>
      </c>
      <c r="H165" s="241"/>
      <c r="I165" s="242" t="s">
        <v>1164</v>
      </c>
      <c r="J165" s="243"/>
      <c r="K165" s="243"/>
      <c r="L165" s="243"/>
      <c r="M165" s="243"/>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44" t="s">
        <v>2648</v>
      </c>
      <c r="J167" s="245"/>
      <c r="K167" s="245"/>
      <c r="L167" s="245"/>
      <c r="M167" s="245"/>
      <c r="N167" s="245"/>
      <c r="O167" s="246"/>
      <c r="U167" s="51"/>
    </row>
    <row r="168" spans="1:28" ht="14.4" x14ac:dyDescent="0.3">
      <c r="A168" s="9"/>
      <c r="B168" s="259" t="s">
        <v>2663</v>
      </c>
      <c r="C168" s="259"/>
      <c r="D168" s="259"/>
      <c r="E168" s="8"/>
      <c r="F168" s="5"/>
      <c r="H168" s="83" t="s">
        <v>2662</v>
      </c>
      <c r="I168" s="244"/>
      <c r="J168" s="245"/>
      <c r="K168" s="245"/>
      <c r="L168" s="245"/>
      <c r="M168" s="245"/>
      <c r="N168" s="245"/>
      <c r="O168" s="246"/>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69" t="s">
        <v>2671</v>
      </c>
      <c r="C176" s="269"/>
      <c r="D176" s="269"/>
      <c r="E176" s="269"/>
      <c r="F176" s="269"/>
      <c r="G176" s="269"/>
      <c r="H176" s="20"/>
      <c r="I176" s="273" t="s">
        <v>2675</v>
      </c>
      <c r="J176" s="274"/>
      <c r="K176" s="274"/>
      <c r="L176" s="274"/>
      <c r="M176" s="274"/>
      <c r="O176" s="186" t="str">
        <f>HYPERLINK("#Integrante_6!A1","INICIO")</f>
        <v>INICIO</v>
      </c>
      <c r="Q176" s="19"/>
      <c r="R176" s="19"/>
      <c r="S176" s="19"/>
      <c r="T176" s="19"/>
      <c r="U176" s="19"/>
      <c r="V176" s="19"/>
      <c r="W176" s="19"/>
      <c r="X176" s="19"/>
      <c r="Y176" s="19"/>
      <c r="Z176" s="19"/>
      <c r="AA176" s="19"/>
      <c r="AB176" s="19"/>
    </row>
    <row r="177" spans="1:28" ht="23.4" x14ac:dyDescent="0.3">
      <c r="A177" s="9"/>
      <c r="B177" s="247" t="s">
        <v>17</v>
      </c>
      <c r="C177" s="248"/>
      <c r="D177" s="249"/>
      <c r="E177" s="273" t="s">
        <v>2620</v>
      </c>
      <c r="F177" s="274"/>
      <c r="G177" s="275"/>
      <c r="H177" s="5"/>
      <c r="I177" s="247" t="s">
        <v>17</v>
      </c>
      <c r="J177" s="248"/>
      <c r="K177" s="248"/>
      <c r="L177" s="249"/>
      <c r="M177" s="256" t="s">
        <v>2680</v>
      </c>
      <c r="O177" s="8"/>
      <c r="Q177" s="19"/>
      <c r="R177" s="19"/>
      <c r="S177" s="165"/>
      <c r="T177" s="19"/>
      <c r="U177" s="19"/>
      <c r="V177" s="19"/>
      <c r="W177" s="19"/>
      <c r="X177" s="19"/>
      <c r="Y177" s="19"/>
      <c r="Z177" s="19"/>
      <c r="AA177" s="19"/>
      <c r="AB177" s="19"/>
    </row>
    <row r="178" spans="1:28" ht="23.4" x14ac:dyDescent="0.3">
      <c r="A178" s="9"/>
      <c r="B178" s="270"/>
      <c r="C178" s="271"/>
      <c r="D178" s="272"/>
      <c r="E178" s="165" t="s">
        <v>2621</v>
      </c>
      <c r="F178" s="165" t="s">
        <v>2622</v>
      </c>
      <c r="G178" s="165" t="s">
        <v>2623</v>
      </c>
      <c r="H178" s="5"/>
      <c r="I178" s="270"/>
      <c r="J178" s="271"/>
      <c r="K178" s="271"/>
      <c r="L178" s="272"/>
      <c r="M178" s="257"/>
      <c r="O178" s="8"/>
      <c r="Q178" s="19"/>
      <c r="R178" s="19"/>
      <c r="S178" s="165" t="s">
        <v>2623</v>
      </c>
      <c r="T178" s="19"/>
      <c r="U178" s="19"/>
      <c r="V178" s="19"/>
      <c r="W178" s="19"/>
      <c r="X178" s="19"/>
      <c r="Y178" s="19"/>
      <c r="Z178" s="19"/>
      <c r="AA178" s="19"/>
      <c r="AB178" s="19"/>
    </row>
    <row r="179" spans="1:28" ht="23.4" x14ac:dyDescent="0.3">
      <c r="A179" s="9"/>
      <c r="B179" s="229" t="s">
        <v>2671</v>
      </c>
      <c r="C179" s="229"/>
      <c r="D179" s="229"/>
      <c r="E179" s="24">
        <v>0.02</v>
      </c>
      <c r="F179" s="179"/>
      <c r="G179" s="180" t="str">
        <f>IF(F179&gt;0,SUM(E179+F179),"")</f>
        <v/>
      </c>
      <c r="H179" s="5"/>
      <c r="I179" s="220" t="s">
        <v>2673</v>
      </c>
      <c r="J179" s="221"/>
      <c r="K179" s="221"/>
      <c r="L179" s="222"/>
      <c r="M179" s="179"/>
      <c r="O179" s="8"/>
      <c r="Q179" s="19"/>
      <c r="R179" s="19"/>
      <c r="S179" s="180"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thickBot="1" x14ac:dyDescent="0.35">
      <c r="A186" s="10"/>
      <c r="B186" s="99"/>
      <c r="C186" s="99"/>
      <c r="D186" s="99"/>
      <c r="E186" s="99"/>
      <c r="F186" s="99"/>
      <c r="G186" s="99"/>
      <c r="H186" s="99"/>
      <c r="I186" s="181"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34" t="s">
        <v>2641</v>
      </c>
      <c r="C192" s="234"/>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6" t="str">
        <f>HYPERLINK("#Integrante_6!A1","INICIO")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31"/>
      <c r="C200" s="231"/>
      <c r="D200" s="231"/>
      <c r="E200" s="231"/>
      <c r="F200" s="231"/>
      <c r="G200" s="231"/>
      <c r="H200" s="231"/>
      <c r="I200" s="231"/>
      <c r="J200" s="231"/>
      <c r="K200" s="231"/>
      <c r="L200" s="231"/>
      <c r="M200" s="231"/>
      <c r="N200" s="231"/>
      <c r="O200" s="8"/>
    </row>
    <row r="201" spans="1:18" ht="14.4" x14ac:dyDescent="0.3">
      <c r="A201" s="9"/>
      <c r="B201" s="232" t="s">
        <v>2653</v>
      </c>
      <c r="C201" s="233"/>
      <c r="D201" s="233"/>
      <c r="E201" s="233"/>
      <c r="F201" s="233"/>
      <c r="G201" s="233"/>
      <c r="H201" s="233"/>
      <c r="I201" s="233"/>
      <c r="J201" s="233"/>
      <c r="K201" s="233"/>
      <c r="L201" s="233"/>
      <c r="M201" s="233"/>
      <c r="N201" s="233"/>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whole" allowBlank="1" showInputMessage="1" showErrorMessage="1" sqref="N15" xr:uid="{86F6DA32-7B0F-4D2B-A951-4CDB2B69B81A}">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Adri Herrera</cp:lastModifiedBy>
  <cp:lastPrinted>2020-12-11T17:12:38Z</cp:lastPrinted>
  <dcterms:created xsi:type="dcterms:W3CDTF">2020-10-14T21:57:42Z</dcterms:created>
  <dcterms:modified xsi:type="dcterms:W3CDTF">2020-12-18T12:04:11Z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