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240" yWindow="240" windowWidth="25360" windowHeight="158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<sst xmlns="http://schemas.openxmlformats.org/spreadsheetml/2006/main" count="3225" uniqueCount="2748">
  <si>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</si>
  <si>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</si>
  <si>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</si>
  <si>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</si>
  <si>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</si>
  <si>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</si>
  <si>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</si>
  <si>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</si>
  <si>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</si>
  <si>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</si>
  <si>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</si>
  <si>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</si>
  <si>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</si>
  <si>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</si>
  <si>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</si>
  <si>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</si>
  <si>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</si>
  <si>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</si>
  <si>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</si>
  <si>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</si>
  <si>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</si>
  <si>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</si>
  <si>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</si>
  <si>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</si>
  <si>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</si>
  <si>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</si>
  <si>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</si>
  <si>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</si>
  <si>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</si>
  <si>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</si>
  <si>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</si>
  <si>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</si>
  <si>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</si>
  <si>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</si>
  <si>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</si>
  <si>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</si>
  <si>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</si>
  <si>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</si>
  <si>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</si>
  <si>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</si>
  <si>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</si>
  <si>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</si>
  <si>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</si>
  <si>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</si>
  <si>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</si>
  <si>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</si>
  <si>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</si>
  <si>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</si>
  <si>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</si>
  <si>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</si>
  <si>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</si>
  <si>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</si>
  <si>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</si>
  <si>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</si>
  <si>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</si>
  <si>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</si>
  <si>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</si>
  <si>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</si>
  <si>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</si>
  <si>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</si>
  <si>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</si>
  <si>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</si>
  <si>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</si>
  <si>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</si>
  <si>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</si>
  <si>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</si>
  <si>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</si>
  <si>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</si>
  <si>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</si>
  <si>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</si>
  <si>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</si>
  <si>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</si>
  <si>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</si>
  <si>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</si>
  <si>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</si>
  <si>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</si>
  <si>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</si>
  <si>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</si>
  <si>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</si>
  <si>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</si>
  <si>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</si>
  <si>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</si>
  <si>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</si>
  <si>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</si>
  <si>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</si>
  <si>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</si>
  <si>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</si>
  <si>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</si>
  <si>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</si>
  <si>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</si>
  <si>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</si>
  <si>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</si>
  <si>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</si>
  <si>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</si>
  <si>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</si>
  <si>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</si>
  <si>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</si>
  <si>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</si>
  <si>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</si>
  <si>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</si>
  <si>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</si>
  <si>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</si>
  <si>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</si>
  <si>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</si>
  <si>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</si>
  <si>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</si>
  <si>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</si>
  <si>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</si>
  <si>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</si>
  <si>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</si>
  <si>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</si>
  <si>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</si>
  <si>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</si>
  <si>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</si>
  <si>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</si>
  <si>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</si>
  <si>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</si>
  <si>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</si>
  <si>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</si>
  <si>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</si>
  <si>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</si>
  <si>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</si>
  <si>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</si>
  <si>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</si>
  <si>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</si>
  <si>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</si>
  <si>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</si>
  <si>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</si>
  <si>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</si>
  <si>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</si>
  <si>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</si>
  <si>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</si>
  <si>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</si>
  <si>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</si>
  <si>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</si>
  <si>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</si>
  <si>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</si>
  <si>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</si>
  <si>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</si>
  <si>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</si>
  <si>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</si>
  <si>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</si>
  <si>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</si>
  <si>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</si>
  <si>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</si>
  <si>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</si>
  <si>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</si>
  <si>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</si>
  <si>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</si>
  <si>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</si>
  <si>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</si>
  <si>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</si>
  <si>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</si>
  <si>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</si>
  <si>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</si>
  <si>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</si>
  <si>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</si>
  <si>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</si>
  <si>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</si>
  <si>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</si>
  <si>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</si>
  <si>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</si>
  <si>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</si>
  <si>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</si>
  <si>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</si>
  <si>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</si>
  <si>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</si>
  <si>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</si>
  <si>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</si>
  <si>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</si>
  <si>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</si>
  <si>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</si>
  <si>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</si>
  <si>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</si>
  <si>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</si>
  <si>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</si>
  <si>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</si>
  <si>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</si>
  <si>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</si>
  <si>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</si>
  <si>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</si>
  <si>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</si>
  <si>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</si>
  <si>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</si>
  <si>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</si>
  <si>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</si>
  <si>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</si>
  <si>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</si>
  <si>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</si>
  <si>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</si>
  <si>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</si>
  <si>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</si>
  <si>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</si>
  <si>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</si>
  <si>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</si>
  <si>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</si>
  <si>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</si>
  <si>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</si>
  <si>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</si>
  <si>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</si>
  <si>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</si>
  <si>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</si>
  <si>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</si>
  <si>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</si>
  <si>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</si>
  <si>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</si>
  <si>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</si>
  <si>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</si>
  <si>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</si>
  <si>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</si>
  <si>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</si>
  <si>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</si>
  <si>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</si>
  <si>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</si>
  <si>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</si>
  <si>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</si>
  <si>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</si>
  <si>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</si>
  <si>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</si>
  <si>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</si>
  <si>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</si>
  <si>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</si>
  <si>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</si>
  <si>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</si>
  <si>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</si>
  <si>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</si>
  <si>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</si>
  <si>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</si>
  <si>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</si>
  <si>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</si>
  <si>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</si>
  <si>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</si>
  <si>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</si>
  <si>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</si>
  <si>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</si>
  <si>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</si>
  <si>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</si>
  <si>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</si>
  <si>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</si>
  <si>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</si>
  <si>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</si>
  <si>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</si>
  <si>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</si>
  <si>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</si>
  <si>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</si>
  <si>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</si>
  <si>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</si>
  <si>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</si>
  <si>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</si>
  <si>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</si>
  <si>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</si>
  <si>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</si>
  <si>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</si>
  <si>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</si>
  <si>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</si>
  <si>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</si>
  <si>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</si>
  <si>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</si>
  <si>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</si>
  <si>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</si>
  <si>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</si>
  <si>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</si>
  <si>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</si>
  <si>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</si>
  <si>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</si>
  <si>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</si>
  <si>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</si>
  <si>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</si>
  <si>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</si>
  <si>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</si>
  <si>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</si>
  <si>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</si>
  <si>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</si>
  <si>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</si>
  <si>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</si>
  <si>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</si>
  <si>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</si>
  <si>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</si>
  <si>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</si>
  <si>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</si>
  <si>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</si>
  <si>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</si>
  <si>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</si>
  <si>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</si>
  <si>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</si>
  <si>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</si>
  <si>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</si>
  <si>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</si>
  <si>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</si>
  <si>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</si>
  <si>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</si>
  <si>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</si>
  <si>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</si>
  <si>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</si>
  <si>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</si>
  <si>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</si>
  <si>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</si>
  <si>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</si>
  <si>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</si>
  <si>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</si>
  <si>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</si>
  <si>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</si>
  <si>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</si>
  <si>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</si>
  <si>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</si>
  <si>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</si>
  <si>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</si>
  <si>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</si>
  <si>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</si>
  <si>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</si>
  <si>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</si>
  <si>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</si>
  <si>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</si>
  <si>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</si>
  <si>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</si>
  <si>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</si>
  <si>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</si>
  <si>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</si>
  <si>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</si>
  <si>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</si>
  <si>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</si>
  <si>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</si>
  <si>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</si>
  <si>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</si>
  <si>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</si>
  <si>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</si>
  <si>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</si>
  <si>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</si>
  <si>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</si>
  <si>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</si>
  <si>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</si>
  <si>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</si>
  <si>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</si>
  <si>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</si>
  <si>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</si>
  <si>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</si>
  <si>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</si>
  <si>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</si>
  <si>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</si>
  <si>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</si>
  <si>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</si>
  <si>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</si>
  <si>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</si>
  <si>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</si>
  <si>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</si>
  <si>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</si>
  <si>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</si>
  <si>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</si>
  <si>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</si>
  <si>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</si>
  <si>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</si>
  <si>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</si>
  <si>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</si>
  <si>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</si>
  <si>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</si>
  <si>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</si>
  <si>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</si>
  <si>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</si>
  <si>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</si>
  <si>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</si>
  <si>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</si>
  <si>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</si>
  <si>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</si>
  <si>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</si>
  <si>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</si>
  <si>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</si>
  <si>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</si>
  <si>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</si>
  <si>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</si>
  <si>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</si>
  <si>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</si>
  <si>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</si>
  <si>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</si>
  <si>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</si>
  <si>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</si>
  <si>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</si>
  <si>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</si>
  <si>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</si>
  <si>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</si>
  <si>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</si>
  <si>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</si>
  <si>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</si>
  <si>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</si>
  <si>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</si>
  <si>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</si>
  <si>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</si>
  <si>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</si>
  <si>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</si>
  <si>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</si>
  <si>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</si>
  <si>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</si>
  <si>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</si>
  <si>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</si>
  <si>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</si>
  <si>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</si>
  <si>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</si>
  <si>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</si>
  <si>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</si>
  <si>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</si>
  <si>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</si>
  <si>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</si>
  <si>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</si>
  <si>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</si>
  <si>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</si>
  <si>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</si>
  <si>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</si>
  <si>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</si>
  <si>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</si>
  <si>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</si>
  <si>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</si>
  <si>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</si>
  <si>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</si>
  <si>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</si>
  <si>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</si>
  <si>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</si>
  <si>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</si>
  <si>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</si>
  <si>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</si>
  <si>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</si>
  <si>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</si>
  <si>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</si>
  <si>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</si>
  <si>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</si>
  <si>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</si>
  <si>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</si>
  <si>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</si>
  <si>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</si>
  <si>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</si>
  <si>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</si>
  <si>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</si>
  <si>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</si>
  <si>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</si>
  <si>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</si>
  <si>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</si>
  <si>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</si>
  <si>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</si>
  <si>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</si>
  <si>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</si>
  <si>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</si>
  <si>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</si>
  <si>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</si>
  <si>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</si>
  <si>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</si>
  <si>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</si>
  <si>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</si>
  <si>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</si>
  <si>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</si>
  <si>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</si>
  <si>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</si>
  <si>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</si>
  <si>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</si>
  <si>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</si>
  <si>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</si>
  <si>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</si>
  <si>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</si>
  <si>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</si>
  <si>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</si>
  <si>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</si>
  <si>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</si>
  <si>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</si>
  <si>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</si>
  <si>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</si>
  <si>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</si>
  <si>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</si>
  <si>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</si>
  <si>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</si>
  <si>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</si>
  <si>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</si>
  <si>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</si>
  <si>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</si>
  <si>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</si>
  <si>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</si>
  <si>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</si>
  <si>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</si>
  <si>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</si>
  <si>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</si>
  <si>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</si>
  <si>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</si>
  <si>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</si>
  <si>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</si>
  <si>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</si>
  <si>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</si>
  <si>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</si>
  <si>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</si>
  <si>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</si>
  <si>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</si>
  <si>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</si>
  <si>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</si>
  <si>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</si>
  <si>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</si>
  <si>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</si>
  <si>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</si>
  <si>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</si>
  <si>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</si>
  <si>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</si>
  <si>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</si>
  <si>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</si>
  <si>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</si>
  <si>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</si>
  <si>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</si>
  <si>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</si>
  <si>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</si>
  <si>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</si>
  <si>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</si>
  <si>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</si>
  <si>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</si>
  <si>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</si>
  <si>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</si>
  <si>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</si>
  <si>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</si>
  <si>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</si>
  <si>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</si>
  <si>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</si>
  <si>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</si>
  <si>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</si>
  <si>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</si>
  <si>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</si>
  <si>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</si>
  <si>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</si>
  <si>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</si>
  <si>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</si>
  <si>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</si>
  <si>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</si>
  <si>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</si>
  <si>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</si>
  <si>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</si>
  <si>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</si>
  <si>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</si>
  <si>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</si>
  <si>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</si>
  <si>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</si>
  <si>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</si>
  <si>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</si>
  <si>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</si>
  <si>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</si>
  <si>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</si>
  <si>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</si>
  <si>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</si>
  <si>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</si>
  <si>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</si>
  <si>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</si>
  <si>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</si>
  <si>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</si>
  <si>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</si>
  <si>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</si>
  <si>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</si>
  <si>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</si>
  <si>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</si>
  <si>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</si>
  <si>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</si>
  <si>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</si>
  <si>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</si>
  <si>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</si>
  <si>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</si>
  <si>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</si>
  <si>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</si>
  <si>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</si>
  <si>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</si>
  <si>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</si>
  <si>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</si>
  <si>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</si>
  <si>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</si>
  <si>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</si>
  <si>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</si>
  <si>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</si>
  <si>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</si>
  <si>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</si>
  <si>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</si>
  <si>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</si>
  <si>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</si>
  <si>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</si>
  <si>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</si>
  <si>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</si>
  <si>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</si>
  <si>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</si>
  <si>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</si>
  <si>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</si>
  <si>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</si>
  <si>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</si>
  <si>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</si>
  <si>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</si>
  <si>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</si>
  <si>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</si>
  <si>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</si>
  <si>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</si>
  <si>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</si>
  <si>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</si>
  <si>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</si>
  <si>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</si>
  <si>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</si>
  <si>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</si>
  <si>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</si>
  <si>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</si>
  <si>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</si>
  <si>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</si>
  <si>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</si>
  <si>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</si>
  <si>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</si>
  <si>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</si>
  <si>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</si>
  <si>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</si>
  <si>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</si>
  <si>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</si>
  <si>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</si>
  <si>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</si>
  <si>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</si>
  <si>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</si>
  <si>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</si>
  <si>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</si>
  <si>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</si>
  <si>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</si>
  <si>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</si>
  <si>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</si>
  <si>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</si>
  <si>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</si>
  <si>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</si>
  <si>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</si>
  <si>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</si>
  <si>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</si>
  <si>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</si>
  <si>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</si>
  <si>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</si>
  <si>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</si>
  <si>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</si>
  <si>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</si>
  <si>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</si>
  <si>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</si>
  <si>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</si>
  <si>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</si>
  <si>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</si>
  <si>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</si>
  <si>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</si>
  <si>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</si>
  <si>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</si>
  <si>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</si>
  <si>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</si>
  <si>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</si>
  <si>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</si>
  <si>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</si>
  <si>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</si>
  <si>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</si>
  <si>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</si>
  <si>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</si>
  <si>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</si>
  <si>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</si>
  <si>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</si>
  <si>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</si>
  <si>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</si>
  <si>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</si>
  <si>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</si>
  <si>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</si>
  <si>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</si>
  <si>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</si>
  <si>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</si>
  <si>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</si>
  <si>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</si>
  <si>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</si>
  <si>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</si>
  <si>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</si>
  <si>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</si>
  <si>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</si>
  <si>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</si>
  <si>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</si>
  <si>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</si>
  <si>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</si>
  <si>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</si>
  <si>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</si>
  <si>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</si>
  <si>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</si>
  <si>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</si>
  <si>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</si>
  <si>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</si>
  <si>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</si>
  <si>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</si>
  <si>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</si>
  <si>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</si>
  <si>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</si>
  <si>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</si>
  <si>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</si>
  <si>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</si>
  <si>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</si>
  <si>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</si>
  <si>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</si>
  <si>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</si>
  <si>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</si>
  <si>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</si>
  <si>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</si>
  <si>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</si>
  <si>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</si>
  <si>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</si>
  <si>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</si>
  <si>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</si>
  <si>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</si>
  <si>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</si>
  <si>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</si>
  <si>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</si>
  <si>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</si>
  <si>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</si>
  <si>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</si>
  <si>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</si>
  <si>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</si>
  <si>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</si>
  <si>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</si>
  <si>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</si>
  <si>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</si>
  <si>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</si>
  <si>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</si>
  <si>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</si>
  <si>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</si>
  <si>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</si>
  <si>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</si>
  <si>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</si>
  <si>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</si>
  <si>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</si>
  <si>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</si>
  <si>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</si>
  <si>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</si>
  <si>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</si>
  <si>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</si>
  <si>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</si>
  <si>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</si>
  <si>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</si>
  <si>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</si>
  <si>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</si>
  <si>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</si>
  <si>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</si>
  <si>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</si>
  <si>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</si>
  <si>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</si>
  <si>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</si>
  <si>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</si>
  <si>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</si>
  <si>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</si>
  <si>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</si>
  <si>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</si>
  <si>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</si>
  <si>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</si>
  <si>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</si>
  <si>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</si>
  <si>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</si>
  <si>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</si>
  <si>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</si>
  <si>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</si>
  <si>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</si>
  <si>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</si>
  <si>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</si>
  <si>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</si>
  <si>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</si>
  <si>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</si>
  <si>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</si>
  <si>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</si>
  <si>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</si>
  <si>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</si>
  <si>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</si>
  <si>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</si>
  <si>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</si>
  <si>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</si>
  <si>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</si>
  <si>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</si>
  <si>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</si>
  <si>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</si>
  <si>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</si>
  <si>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</si>
  <si>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</si>
  <si>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</si>
  <si>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</si>
  <si>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</si>
  <si>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</si>
  <si>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</si>
  <si>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</si>
  <si>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</si>
  <si>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</si>
  <si>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</si>
  <si>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</si>
  <si>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</si>
  <si>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</si>
  <si>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</si>
  <si>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</si>
  <si>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</si>
  <si>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</si>
  <si>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</si>
  <si>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</si>
  <si>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</si>
  <si>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</si>
  <si>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</si>
  <si>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</si>
  <si>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</si>
  <si>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</si>
  <si>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</si>
  <si>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</si>
  <si>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</si>
  <si>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</si>
  <si>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</si>
  <si>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</si>
  <si>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</si>
  <si>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</si>
  <si>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</si>
  <si>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</si>
  <si>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</si>
  <si>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</si>
  <si>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</si>
  <si>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</si>
  <si>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</si>
  <si>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</si>
  <si>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</si>
  <si>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</si>
  <si>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</si>
  <si>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</si>
  <si>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</si>
  <si>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</si>
  <si>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</si>
  <si>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</si>
  <si>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</si>
  <si>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</si>
  <si>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</si>
  <si>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</si>
  <si>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</si>
  <si>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</si>
  <si>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</si>
  <si>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</si>
  <si>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</si>
  <si>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</si>
  <si>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</si>
  <si>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</si>
  <si>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</si>
  <si>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</si>
  <si>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</si>
  <si>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</si>
  <si>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</si>
  <si>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</si>
  <si>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</si>
  <si>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</si>
  <si>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</si>
  <si>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</si>
  <si>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</si>
  <si>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</si>
  <si>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</si>
  <si>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</si>
  <si>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</si>
  <si>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</si>
  <si>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</si>
  <si>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</si>
  <si>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</si>
  <si>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</si>
  <si>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</si>
  <si>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</si>
  <si>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</si>
  <si>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</si>
  <si>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</si>
  <si>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</si>
  <si>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</si>
  <si>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</si>
  <si>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</si>
  <si>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</si>
  <si>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</si>
  <si>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</si>
  <si>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</si>
  <si>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</si>
  <si>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</si>
  <si>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</si>
  <si>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</si>
  <si>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</si>
  <si>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</si>
  <si>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</si>
  <si>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</si>
  <si>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</si>
  <si>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</si>
  <si>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</si>
  <si>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</si>
  <si>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</si>
  <si>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</si>
  <si>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</si>
  <si>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</si>
  <si>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</si>
  <si>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</si>
  <si>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</si>
  <si>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</si>
  <si>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</si>
  <si>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</si>
  <si>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</si>
  <si>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</si>
  <si>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</si>
  <si>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</si>
  <si>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</si>
  <si>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</si>
  <si>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</si>
  <si>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</si>
  <si>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</si>
  <si>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</si>
  <si>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</si>
  <si>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</si>
  <si>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</si>
  <si>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</si>
  <si>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</si>
  <si>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</si>
  <si>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</si>
  <si>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</si>
  <si>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</si>
  <si>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</si>
  <si>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</si>
  <si>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</si>
  <si>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</si>
  <si>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</si>
  <si>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</si>
  <si>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</si>
  <si>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</si>
  <si>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</si>
  <si>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</si>
  <si>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</si>
  <si>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</si>
  <si>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</si>
  <si>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</si>
  <si>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</si>
  <si>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</si>
  <si>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</si>
  <si>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</si>
  <si>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</si>
  <si>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</si>
  <si>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</si>
  <si>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</si>
  <si>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</si>
  <si>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</si>
  <si>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</si>
  <si>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</si>
  <si>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</si>
  <si>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</si>
  <si>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</si>
  <si>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</si>
  <si>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</si>
  <si>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</si>
  <si>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</si>
  <si>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</si>
  <si>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</si>
  <si>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</si>
  <si>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</si>
  <si>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</si>
  <si>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</si>
  <si>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</si>
  <si>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</si>
  <si>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</si>
  <si>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</si>
  <si>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</si>
  <si>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</si>
  <si>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</si>
  <si>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</si>
  <si>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</si>
  <si>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</si>
  <si>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</si>
  <si>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</si>
  <si>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</si>
  <si>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</si>
  <si>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</si>
  <si>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</si>
  <si>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</si>
  <si>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</si>
  <si>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</si>
  <si>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</si>
  <si>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</si>
  <si>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</si>
  <si>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</si>
  <si>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</si>
  <si>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</si>
  <si>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</si>
  <si>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</si>
  <si>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</si>
  <si>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</si>
  <si>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</si>
  <si>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</si>
  <si>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</si>
  <si>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</si>
  <si>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</si>
  <si>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</si>
  <si>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</si>
  <si>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</si>
  <si>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</si>
  <si>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</si>
  <si>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</si>
  <si>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</si>
  <si>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</si>
  <si>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</si>
  <si>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</si>
  <si>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</si>
  <si>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</si>
  <si>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</si>
  <si>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</si>
  <si>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</si>
  <si>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</si>
  <si>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</si>
  <si>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</si>
  <si>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</si>
  <si>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</si>
  <si>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</si>
  <si>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</si>
  <si>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</si>
  <si>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</si>
  <si>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</si>
  <si>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</si>
  <si>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</si>
  <si>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</si>
  <si>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</si>
  <si>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</si>
  <si>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</si>
  <si>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</si>
  <si>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</si>
  <si>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</si>
  <si>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</si>
  <si>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</si>
  <si>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</si>
  <si>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</si>
  <si>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</si>
  <si>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</si>
  <si>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</si>
  <si>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</si>
  <si>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</si>
  <si>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</si>
  <si>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</si>
  <si>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</si>
  <si>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</si>
  <si>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</si>
  <si>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</si>
  <si>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</si>
  <si>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</si>
  <si>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</si>
  <si>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</si>
  <si>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</si>
  <si>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</si>
  <si>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</si>
  <si>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</si>
  <si>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</si>
  <si>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</si>
  <si>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</si>
  <si>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</si>
  <si>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</si>
  <si>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</si>
  <si>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</si>
  <si>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</si>
  <si>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</si>
  <si>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</si>
  <si>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</si>
  <si>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</si>
  <si>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</si>
  <si>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</si>
  <si>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</si>
  <si>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</si>
  <si>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</si>
  <si>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</si>
  <si>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</si>
  <si>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</si>
  <si>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</si>
  <si>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</si>
  <si>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</si>
  <si>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</si>
  <si>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</si>
  <si>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</si>
  <si>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</si>
  <si>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</si>
  <si>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</si>
  <si>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</si>
  <si>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</si>
  <si>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</si>
  <si>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</si>
  <si>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</si>
  <si>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</si>
  <si>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</si>
  <si>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</si>
  <si>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</si>
  <si>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</si>
  <si>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</si>
  <si>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</si>
  <si>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</si>
  <si>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</si>
  <si>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</si>
  <si>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</si>
  <si>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</si>
  <si>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</si>
  <si>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</si>
  <si>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</si>
  <si>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</si>
  <si>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</si>
  <si>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</si>
  <si>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</si>
  <si>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</si>
  <si>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</si>
  <si>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</si>
  <si>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</si>
  <si>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</si>
  <si>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</si>
  <si>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</si>
  <si>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</si>
  <si>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</si>
  <si>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</si>
  <si>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</si>
  <si>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</si>
  <si>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</si>
  <si>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</si>
  <si>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</si>
  <si>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</si>
  <si>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</si>
  <si>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</si>
  <si>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</si>
  <si>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</si>
  <si>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</si>
  <si>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</si>
  <si>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</si>
  <si>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</si>
  <si>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</si>
  <si>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</si>
  <si>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</si>
  <si>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</si>
  <si>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</si>
  <si>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</si>
  <si>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</si>
  <si>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</si>
  <si>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</si>
  <si>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</si>
  <si>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</si>
  <si>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</si>
  <si>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</si>
  <si>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</si>
  <si>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</si>
  <si>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</si>
  <si>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</si>
  <si>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</si>
  <si>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</si>
  <si>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</si>
  <si>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</si>
  <si>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</si>
  <si>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</si>
  <si>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</si>
  <si>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</si>
  <si>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</si>
  <si>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</si>
  <si>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</si>
  <si>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</si>
  <si>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</si>
  <si>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</si>
  <si>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</si>
  <si>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</si>
  <si>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</si>
  <si>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</si>
  <si>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</si>
  <si>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</si>
  <si>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</si>
  <si>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</si>
  <si>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</si>
  <si>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</si>
  <si>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</si>
  <si>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</si>
  <si>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</si>
  <si>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</si>
  <si>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</si>
  <si>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</si>
  <si>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</si>
  <si>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</si>
  <si>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</si>
  <si>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</si>
  <si>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</si>
  <si>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</si>
  <si>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</si>
  <si>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</si>
  <si>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</si>
  <si>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</si>
  <si>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</si>
  <si>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</si>
  <si>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</si>
  <si>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</si>
  <si>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</si>
  <si>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</si>
  <si>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</si>
  <si>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</si>
  <si>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</si>
  <si>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</si>
  <si>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</si>
  <si>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</si>
  <si>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</si>
  <si>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</si>
  <si>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</si>
  <si>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</si>
  <si>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</si>
  <si>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</si>
  <si>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</si>
  <si>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</si>
  <si>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</si>
  <si>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</si>
  <si>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</si>
  <si>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</si>
  <si>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</si>
  <si>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</si>
  <si>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</si>
  <si>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</si>
  <si>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</si>
  <si>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</si>
  <si>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</si>
  <si>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</si>
  <si>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</si>
  <si>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</si>
  <si>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</si>
  <si>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</si>
  <si>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</si>
  <si>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</si>
  <si>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</si>
  <si>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</si>
  <si>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</si>
  <si>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</si>
  <si>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</si>
  <si>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</si>
  <si>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</si>
  <si>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</si>
  <si>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</si>
  <si>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</si>
  <si>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</si>
  <si>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</si>
  <si>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</si>
  <si>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</si>
  <si>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</si>
  <si>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</si>
  <si>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</si>
  <si>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</si>
  <si>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</si>
  <si>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</si>
  <si>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</si>
  <si>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</si>
  <si>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</si>
  <si>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</si>
  <si>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</si>
  <si>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</si>
  <si>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</si>
  <si>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</si>
  <si>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</si>
  <si>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</si>
  <si>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</si>
  <si>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</si>
  <si>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</si>
  <si>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</si>
  <si>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</si>
  <si>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</si>
  <si>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</si>
  <si>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</si>
  <si>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</si>
  <si>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</si>
  <si>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</si>
  <si>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</si>
  <si>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</si>
  <si>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</si>
  <si>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</si>
  <si>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</si>
  <si>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</si>
  <si>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</si>
  <si>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</si>
  <si>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</si>
  <si>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</si>
  <si>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</si>
  <si>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</si>
  <si>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</si>
  <si>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</si>
  <si>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</si>
  <si>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</si>
  <si>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</si>
  <si>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</si>
  <si>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</si>
  <si>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</si>
  <si>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</si>
  <si>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</si>
  <si>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</si>
  <si>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</si>
  <si>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</si>
  <si>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</si>
  <si>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</si>
  <si>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</si>
  <si>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</si>
  <si>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</si>
  <si>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</si>
  <si>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</si>
  <si>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</si>
  <si>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</si>
  <si>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</si>
  <si>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</si>
  <si>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</si>
  <si>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</si>
  <si>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</si>
  <si>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</si>
  <si>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</si>
  <si>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</si>
  <si>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</si>
  <si>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</si>
  <si>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</si>
  <si>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</si>
  <si>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</si>
  <si>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</si>
  <si>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</si>
  <si>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</si>
  <si>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</si>
  <si>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</si>
  <si>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</si>
  <si>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</si>
  <si>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</si>
  <si>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</si>
  <si>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</si>
  <si>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</si>
  <si>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</si>
  <si>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</si>
  <si>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</si>
  <si>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</si>
  <si>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</si>
  <si>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</si>
  <si>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</si>
  <si>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</si>
  <si>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</si>
  <si>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</si>
  <si>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</si>
  <si>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</si>
  <si>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</si>
  <si>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</si>
  <si>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</si>
  <si>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</si>
  <si>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</si>
  <si>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</si>
  <si>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</si>
  <si>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</si>
  <si>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</si>
  <si>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</si>
  <si>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</si>
  <si>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</si>
  <si>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</si>
  <si>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</si>
  <si>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</si>
  <si>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</si>
  <si>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</si>
  <si>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</si>
  <si>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</si>
  <si>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</si>
  <si>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</si>
  <si>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</si>
  <si>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</si>
  <si>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</si>
  <si>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</si>
  <si>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</si>
  <si>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</si>
  <si>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</si>
  <si>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</si>
  <si>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</si>
  <si>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</si>
  <si>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</si>
  <si>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</si>
  <si>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</si>
  <si>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</si>
  <si>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</si>
  <si>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</si>
  <si>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</si>
  <si>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</si>
  <si>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</si>
  <si>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</si>
  <si>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</si>
  <si>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</si>
  <si>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</si>
  <si>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</si>
  <si>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</si>
  <si>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</si>
  <si>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</si>
  <si>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</si>
  <si>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</si>
  <si>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</si>
  <si>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</si>
  <si>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</si>
  <si>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</si>
  <si>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</si>
  <si>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</si>
  <si>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</si>
  <si>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</si>
  <si>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</si>
  <si>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</si>
  <si>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</si>
  <si>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</si>
  <si>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</si>
  <si>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</si>
  <si>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</si>
  <si>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</si>
  <si>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</si>
  <si>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</si>
  <si>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</si>
  <si>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</si>
  <si>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</si>
  <si>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</si>
  <si>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</si>
  <si>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</si>
  <si>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</si>
  <si>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</si>
  <si>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</si>
  <si>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</si>
  <si>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</si>
  <si>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</si>
  <si>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</si>
  <si>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</si>
  <si>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</si>
  <si>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</si>
  <si>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</si>
  <si>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</si>
  <si>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</si>
  <si>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</si>
  <si>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</si>
  <si>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</si>
  <si>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</si>
  <si>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</si>
  <si>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</si>
  <si>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</si>
  <si>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</si>
  <si>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</si>
  <si>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</si>
  <si>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</si>
  <si>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</si>
  <si>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</si>
  <si>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</si>
  <si>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</si>
  <si>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</si>
  <si>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</si>
  <si>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</si>
  <si>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</si>
  <si>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</si>
  <si>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</si>
  <si>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</si>
  <si>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</si>
  <si>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</si>
  <si>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</si>
  <si>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</si>
  <si>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</si>
  <si>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</si>
  <si>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</si>
  <si>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</si>
  <si>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</si>
  <si>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</si>
  <si>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</si>
  <si>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</si>
  <si>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</si>
  <si>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</si>
  <si>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</si>
  <si>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</si>
  <si>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</si>
  <si>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</si>
  <si>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</si>
  <si>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</si>
  <si>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</si>
  <si>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</si>
  <si>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</si>
  <si>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</si>
  <si>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</si>
  <si>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</si>
  <si>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</si>
  <si>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</si>
  <si>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</si>
  <si>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</si>
  <si>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</si>
  <si>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</si>
  <si>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</si>
  <si>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</si>
  <si>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</si>
  <si>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</si>
  <si>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</si>
  <si>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</si>
  <si>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</si>
  <si>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</si>
  <si>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</si>
  <si>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</si>
  <si>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</si>
  <si>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</si>
  <si>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</si>
  <si>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</si>
  <si>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</si>
  <si>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</si>
  <si>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</si>
  <si>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</si>
  <si>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</si>
  <si>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</si>
  <si>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</si>
  <si>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</si>
  <si>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</si>
  <si>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</si>
  <si>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</si>
  <si>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</si>
  <si>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</si>
  <si>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</si>
  <si>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</si>
  <si>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</si>
  <si>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</si>
  <si>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</si>
  <si>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</si>
  <si>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</si>
  <si>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</si>
  <si>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</si>
  <si>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</si>
  <si>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</si>
  <si>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</si>
  <si>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</si>
  <si>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</si>
  <si>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</si>
  <si>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</si>
  <si>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</si>
  <si>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</si>
  <si>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</si>
  <si>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</si>
  <si>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</si>
  <si>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</si>
  <si>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</si>
  <si>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</si>
  <si>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</si>
  <si>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</si>
  <si>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</si>
  <si>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</si>
  <si>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</si>
  <si>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</si>
  <si>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</si>
  <si>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</si>
  <si>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</si>
  <si>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</si>
  <si>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</si>
  <si>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</si>
  <si>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</si>
  <si>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</si>
  <si>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</si>
  <si>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</si>
  <si>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</si>
  <si>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</si>
  <si>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</si>
  <si>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</si>
  <si>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</si>
  <si>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</si>
  <si>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</si>
  <si>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</si>
  <si>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</si>
  <si>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</si>
  <si>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</si>
  <si>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</si>
  <si>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</si>
  <si>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</si>
  <si>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</si>
  <si>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</si>
  <si>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</si>
  <si>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</si>
  <si>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</si>
  <si>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</si>
  <si>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</si>
  <si>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</si>
  <si>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</si>
  <si>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</si>
  <si>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</si>
  <si>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</si>
  <si>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</si>
  <si>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</si>
  <si>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</si>
  <si>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</si>
  <si>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</si>
  <si>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</si>
  <si>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</si>
  <si>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</si>
  <si>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</si>
  <si>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</si>
  <si>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</si>
  <si>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</si>
  <si>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</si>
  <si>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</si>
  <si>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</si>
  <si>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</si>
  <si>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</si>
  <si>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</si>
  <si>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</si>
  <si>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</si>
  <si>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</si>
  <si>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</si>
  <si>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</si>
  <si>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</si>
  <si>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</si>
  <si>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</si>
  <si>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</si>
  <si>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</si>
  <si>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</si>
  <si>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</si>
  <si>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</si>
  <si>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</si>
  <si>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</si>
  <si>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</si>
  <si>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</si>
  <si>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</si>
  <si>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</si>
  <si>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</si>
  <si>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</si>
  <si>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</si>
  <si>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</si>
  <si>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</si>
  <si>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</si>
  <si>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</si>
  <si>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</si>
  <si>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</si>
  <si>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</si>
  <si>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</si>
  <si>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</si>
  <si>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</si>
  <si>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</si>
  <si>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</si>
  <si>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</si>
  <si>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</si>
  <si>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</si>
  <si>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</si>
  <si>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</si>
  <si>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</si>
  <si>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</si>
  <si>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</si>
  <si>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</si>
  <si>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</si>
  <si>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</si>
  <si>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</si>
  <si>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</si>
  <si>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</si>
  <si>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</si>
  <si>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</si>
  <si>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</si>
  <si>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</si>
  <si>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</si>
  <si>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</si>
  <si>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</si>
  <si>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</si>
  <si>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</si>
  <si>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</si>
  <si>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</si>
  <si>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</si>
  <si>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</si>
  <si>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</si>
  <si>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</si>
  <si>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</si>
  <si>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</si>
  <si>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</si>
  <si>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</si>
  <si>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</si>
  <si>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</si>
  <si>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</si>
  <si>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</si>
  <si>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</si>
  <si>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</si>
  <si>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</si>
  <si>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</si>
  <si>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</si>
  <si>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</si>
  <si>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</si>
  <si>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</si>
  <si>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</si>
  <si>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</si>
  <si>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</si>
  <si>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</si>
  <si>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</si>
  <si>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</si>
  <si>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</si>
  <si>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</si>
  <si>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</si>
  <si>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</si>
  <si>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</si>
  <si>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</si>
  <si>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</si>
  <si>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</si>
  <si>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</si>
  <si>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</si>
  <si>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</si>
  <si>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</si>
  <si>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</si>
  <si>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</si>
  <si>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</si>
  <si>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</si>
  <si>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</si>
  <si>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</si>
  <si>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</si>
  <si>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</si>
  <si>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</si>
  <si>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</si>
  <si>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</si>
  <si>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</si>
  <si>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</si>
  <si>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</si>
  <si>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</si>
  <si>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</si>
  <si>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</si>
  <si>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</si>
  <si>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</si>
  <si>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</si>
  <si>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</si>
  <si>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</si>
  <si>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</si>
  <si>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</si>
  <si>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</si>
  <si>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</si>
  <si>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</si>
  <si>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</si>
  <si>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</si>
  <si>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</si>
  <si>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</si>
  <si>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</si>
  <si>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</si>
  <si>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</si>
  <si>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</si>
  <si>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</si>
  <si>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</si>
  <si>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</si>
  <si>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</si>
  <si>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</si>
  <si>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</si>
  <si>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</si>
  <si>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</si>
  <si>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</si>
  <si>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</si>
  <si>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</si>
  <si>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</si>
  <si>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</si>
  <si>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</si>
  <si>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</si>
  <si>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</si>
  <si>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</si>
  <si>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</si>
  <si>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</si>
  <si>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</si>
  <si>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</si>
  <si>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</si>
  <si>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</si>
  <si>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</si>
  <si>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</si>
  <si>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</si>
  <si>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</si>
  <si>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</si>
  <si>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</si>
  <si>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</si>
  <si>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</si>
  <si>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</si>
  <si>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</si>
  <si>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</si>
  <si>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</si>
  <si>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</si>
  <si>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</si>
  <si>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</si>
  <si>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</si>
  <si>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</si>
  <si>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</si>
  <si>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</si>
  <si>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</si>
  <si>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</si>
  <si>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</si>
  <si>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</si>
  <si>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</si>
  <si>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</si>
  <si>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</si>
  <si>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</si>
  <si>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</si>
  <si>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</si>
  <si>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</si>
  <si>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</si>
  <si>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</si>
  <si>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</si>
  <si>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</si>
  <si>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</si>
  <si>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</si>
  <si>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</si>
  <si>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</si>
  <si>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</si>
  <si>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</si>
  <si>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</si>
  <si>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</si>
  <si>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</si>
  <si>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</si>
  <si>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</si>
  <si>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</si>
  <si>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</si>
  <si>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</si>
  <si>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</si>
  <si>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</si>
  <si>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</si>
  <si>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</si>
  <si>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</si>
  <si>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</si>
  <si>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</si>
  <si>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</si>
  <si>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</si>
  <si>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</si>
  <si>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</si>
  <si>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</si>
  <si>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</si>
  <si>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</si>
  <si>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</si>
  <si>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</si>
  <si>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</si>
  <si>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</si>
  <si>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</si>
  <si>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</si>
  <si>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</si>
  <si>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</si>
  <si>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</si>
  <si>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</si>
  <si>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</si>
  <si>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</si>
  <si>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</si>
  <si>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</si>
  <si>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</si>
  <si>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</si>
  <si>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</si>
  <si>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</si>
  <si>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</si>
  <si>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</si>
  <si>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</si>
  <si>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</si>
  <si>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</si>
  <si>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</si>
  <si>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</si>
  <si>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</si>
  <si>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</si>
  <si>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</si>
  <si>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</si>
  <si>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</si>
  <si>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</si>
  <si>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</si>
  <si>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</si>
  <si>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</si>
  <si>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</si>
  <si>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</si>
  <si>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</si>
  <si>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</si>
  <si>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</si>
  <si>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</si>
  <si>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</si>
  <si>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</si>
  <si>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</si>
  <si>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</si>
  <si>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</si>
  <si>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</si>
  <si>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</si>
  <si>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</si>
  <si>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</si>
  <si>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</si>
  <si>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</si>
  <si>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</si>
  <si>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</si>
  <si>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</si>
  <si>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</si>
  <si>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</si>
  <si>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</si>
  <si>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</si>
  <si>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</si>
  <si>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</si>
  <si>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</si>
  <si>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</si>
  <si>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</si>
  <si>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</si>
  <si>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</si>
  <si>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</si>
  <si>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</si>
  <si>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</si>
  <si>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</si>
  <si>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</si>
  <si>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</si>
  <si>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</si>
  <si>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</si>
  <si>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</si>
  <si>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</si>
  <si>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</si>
  <si>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</si>
  <si>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</si>
  <si>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</si>
  <si>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</si>
  <si>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</si>
  <si>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</si>
  <si>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</si>
  <si>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</si>
  <si>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</si>
  <si>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</si>
  <si>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</si>
  <si>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</si>
  <si>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</si>
  <si>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</si>
  <si>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</si>
  <si>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</si>
  <si>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</si>
  <si>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</si>
  <si>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</si>
  <si>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</si>
  <si>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</si>
  <si>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</si>
  <si>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</si>
  <si>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</si>
  <si>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</si>
  <si>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</si>
  <si>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</si>
  <si>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</si>
  <si>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</si>
  <si>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</si>
  <si>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</si>
  <si>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</si>
  <si>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</si>
  <si>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</si>
  <si>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</si>
  <si>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</si>
  <si>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</si>
  <si>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</si>
  <si>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</si>
  <si>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</si>
  <si>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</si>
  <si>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</si>
  <si>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</si>
  <si>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</si>
  <si>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</si>
  <si>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</si>
  <si>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</si>
  <si>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</si>
  <si>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</si>
  <si>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</si>
  <si>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</si>
  <si>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</si>
  <si>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</si>
  <si>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</si>
  <si>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</si>
  <si>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</si>
  <si>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</si>
  <si>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</si>
  <si>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</si>
  <si>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</si>
  <si>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</si>
  <si>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</si>
  <si>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</si>
  <si>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</si>
  <si>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</si>
  <si>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</si>
  <si>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</si>
  <si>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</si>
  <si>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</si>
  <si>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</si>
  <si>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</si>
  <si>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</si>
  <si>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</si>
  <si>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</si>
  <si>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</si>
  <si>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</si>
  <si>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</si>
  <si>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</si>
  <si>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</si>
  <si>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</si>
  <si>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</si>
  <si>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</si>
  <si>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</si>
  <si>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</si>
  <si>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</si>
  <si>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</si>
  <si>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</si>
  <si>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</si>
  <si>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</si>
  <si>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</si>
  <si>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</si>
  <si>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</si>
  <si>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</si>
  <si>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</si>
  <si>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</si>
  <si>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</si>
  <si>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</si>
  <si>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</si>
  <si>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</si>
  <si>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</si>
  <si>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</si>
  <si>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</si>
  <si>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</si>
  <si>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</si>
  <si>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</si>
  <si>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</si>
  <si>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</si>
  <si>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</si>
  <si>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</si>
  <si>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</si>
  <si>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</si>
  <si>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</si>
  <si>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</si>
  <si>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</si>
  <si>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</si>
  <si>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</si>
  <si>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</si>
  <si>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</si>
  <si>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</si>
  <si>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</si>
  <si>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</si>
  <si>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</si>
  <si>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</si>
  <si>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</si>
  <si>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</si>
  <si>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</si>
  <si>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</si>
  <si>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</si>
  <si>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</si>
  <si>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</si>
  <si>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</si>
  <si>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</si>
  <si>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</si>
  <si>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</si>
  <si>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</si>
  <si>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</si>
  <si>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</si>
  <si>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</si>
  <si>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</si>
  <si>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</si>
  <si>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</si>
  <si>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</si>
  <si>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</si>
  <si>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</si>
  <si>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</si>
  <si>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</si>
  <si>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</si>
  <si>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</si>
  <si>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</si>
  <si>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</si>
  <si>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</si>
  <si>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</si>
  <si>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</si>
  <si>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</si>
  <si>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</si>
  <si>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</si>
  <si>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</si>
  <si>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</si>
  <si>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</si>
  <si>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</si>
  <si>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</si>
  <si>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</si>
  <si>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</si>
  <si>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</si>
  <si>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</si>
  <si>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</si>
  <si>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</si>
  <si>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</si>
  <si>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</si>
  <si>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</si>
  <si>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</si>
  <si>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</si>
  <si>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</si>
  <si>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</si>
  <si>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</si>
  <si>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</si>
  <si>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</si>
  <si>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</si>
  <si>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</si>
  <si>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</si>
  <si>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</si>
  <si>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</si>
  <si>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</si>
  <si>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</si>
  <si>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</si>
  <si>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</si>
  <si>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</si>
  <si>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</si>
  <si>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</si>
  <si>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</si>
  <si>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</si>
  <si>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</si>
  <si>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</si>
  <si>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</si>
  <si>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</si>
  <si>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</si>
  <si>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</si>
  <si>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</si>
  <si>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</si>
  <si>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</si>
  <si>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</si>
  <si>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</si>
  <si>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</si>
  <si>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</si>
  <si>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</si>
  <si>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</si>
  <si>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</si>
  <si>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</si>
  <si>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</si>
  <si>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</si>
  <si>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</si>
  <si>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</si>
  <si>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</si>
  <si>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</si>
  <si>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</si>
  <si>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</si>
  <si>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</si>
  <si>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</si>
  <si>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</si>
  <si>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</si>
  <si>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</si>
  <si>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</si>
  <si>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</si>
  <si>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</si>
  <si>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</si>
  <si>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</si>
  <si>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</si>
  <si>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</si>
  <si>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</si>
  <si>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</si>
  <si>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</si>
  <si>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</si>
  <si>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</si>
  <si>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</si>
  <si>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</si>
  <si>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</si>
  <si>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</si>
  <si>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</si>
  <si>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</si>
  <si>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</si>
  <si>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</si>
  <si>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</si>
  <si>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</si>
  <si>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</si>
  <si>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</si>
  <si>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</si>
  <si>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</si>
  <si>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</si>
  <si>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</si>
  <si>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</si>
  <si>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</si>
  <si>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</si>
  <si>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</si>
  <si>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</si>
  <si>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</si>
  <si>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</si>
  <si>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</si>
  <si>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</si>
  <si>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</si>
  <si>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</si>
  <si>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</si>
  <si>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</si>
  <si>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</si>
  <si>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</si>
  <si>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</si>
  <si>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</si>
  <si>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</si>
  <si>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</si>
  <si>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</si>
  <si>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</si>
  <si>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</si>
  <si>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</si>
  <si>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</si>
  <si>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</si>
  <si>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</si>
  <si>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</si>
  <si>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</si>
  <si>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</si>
  <si>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</si>
  <si>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</si>
  <si>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</si>
  <si>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</si>
  <si>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</si>
  <si>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</si>
  <si>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</si>
  <si>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</si>
  <si>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</si>
  <si>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</si>
  <si>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</si>
  <si>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</si>
  <si>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</si>
  <si>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</si>
  <si>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</si>
  <si>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</si>
  <si>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</si>
  <si>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</si>
  <si>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</si>
  <si>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</si>
  <si>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</si>
  <si>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</si>
  <si>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</si>
  <si>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</si>
  <si>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</si>
  <si>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</si>
  <si>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</si>
  <si>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</si>
  <si>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</si>
  <si>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</si>
  <si>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</si>
  <si>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</si>
  <si>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</si>
  <si>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</si>
  <si>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</si>
  <si>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</si>
  <si>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</si>
  <si>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</si>
  <si>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</si>
  <si>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</si>
  <si>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</si>
  <si>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</si>
  <si>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</si>
  <si>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</si>
  <si>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</si>
  <si>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</si>
  <si>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</si>
  <si>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</si>
  <si>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</si>
  <si>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</si>
  <si>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</si>
  <si>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</si>
  <si>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</si>
  <si>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</si>
  <si>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</si>
  <si>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</si>
  <si>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</si>
  <si>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</si>
  <si>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</si>
  <si>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</si>
  <si>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</si>
  <si>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</si>
  <si>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</si>
  <si>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</si>
  <si>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</si>
  <si>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</si>
  <si>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</si>
  <si>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</si>
  <si>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</si>
  <si>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</si>
  <si>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</si>
  <si>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</si>
  <si>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</si>
  <si>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</si>
  <si>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</si>
  <si>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</si>
  <si>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</si>
  <si>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</si>
  <si>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</si>
  <si>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</si>
  <si>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</si>
  <si>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</si>
  <si>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</si>
  <si>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</si>
  <si>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</si>
  <si>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</si>
  <si>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</si>
  <si>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</si>
  <si>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</si>
  <si>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</si>
  <si>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</si>
  <si>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</si>
  <si>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</si>
  <si>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</si>
  <si>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</si>
  <si>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</si>
  <si>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</si>
  <si>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</si>
  <si>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</si>
  <si>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</si>
  <si>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</si>
  <si>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</si>
  <si>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</si>
  <si>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</si>
  <si>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</si>
  <si>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</si>
  <si>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</si>
  <si>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</si>
  <si>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</si>
  <si>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</si>
  <si>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</si>
  <si>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</si>
  <si>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</si>
  <si>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</si>
  <si>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</si>
  <si>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</si>
  <si>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</si>
  <si>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</si>
  <si>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</si>
  <si>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</si>
  <si>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</si>
  <si>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</si>
  <si>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</si>
  <si>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</si>
  <si>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</si>
  <si>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</si>
  <si>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</si>
  <si>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</si>
  <si>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</si>
  <si>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</si>
  <si>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</si>
  <si>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</si>
  <si>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</si>
  <si>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</si>
  <si>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</si>
  <si>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</si>
  <si>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</si>
  <si>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</si>
  <si>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</si>
  <si>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</si>
  <si>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</si>
  <si>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</si>
  <si>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</si>
  <si>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</si>
  <si>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</si>
  <si>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</si>
  <si>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</si>
  <si>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</si>
  <si>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</si>
  <si>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</si>
  <si>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</si>
  <si>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</si>
  <si>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</si>
  <si>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</si>
  <si>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</si>
  <si>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</si>
  <si>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</si>
  <si>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</si>
  <si>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</si>
  <si>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</si>
  <si>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</si>
  <si>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</si>
  <si>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</si>
  <si>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</si>
  <si>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</si>
  <si>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</si>
  <si>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</si>
  <si>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</si>
  <si>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</si>
  <si>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</si>
  <si>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</si>
  <si>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</si>
  <si>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</si>
  <si>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</si>
  <si>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</si>
  <si>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</si>
  <si>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</si>
  <si>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</si>
  <si>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</si>
  <si>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</si>
  <si>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</si>
  <si>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</si>
  <si>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</si>
  <si>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</si>
  <si>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</si>
  <si>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</si>
  <si>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</si>
  <si>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</si>
  <si>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</si>
  <si>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</si>
  <si>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</si>
  <si>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</si>
  <si>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</si>
  <si>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</si>
  <si>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</si>
  <si>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</si>
  <si>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</si>
  <si>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</si>
  <si>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</si>
  <si>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</si>
  <si>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</si>
  <si>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</si>
  <si>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</si>
  <si>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</si>
  <si>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</si>
  <si>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</si>
  <si>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</si>
  <si>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</si>
  <si>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</si>
  <si>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</si>
  <si>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</si>
  <si>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</si>
  <si>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</si>
  <si>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</si>
  <si>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</si>
  <si>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</si>
  <si>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</si>
  <si>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</si>
  <si>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</si>
  <si>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</si>
  <si>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</si>
  <si>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</si>
  <si>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</si>
  <si>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</si>
  <si>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</si>
  <si>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</si>
  <si>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</si>
  <si>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</si>
  <si>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</si>
  <si>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</si>
  <si>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</si>
  <si>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</si>
  <si>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</si>
  <si>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</si>
  <si>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</si>
  <si>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</si>
  <si>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</si>
  <si>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</si>
  <si>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</si>
  <si>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</si>
  <si>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</si>
  <si>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</si>
  <si>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</si>
  <si>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</si>
  <si>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</si>
  <si>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</si>
  <si>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</si>
  <si>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</si>
  <si>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</si>
  <si>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</si>
  <si>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</si>
  <si>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</si>
  <si>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</si>
  <si>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</si>
  <si>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</si>
  <si>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</si>
  <si>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</si>
  <si>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</si>
  <si>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</si>
  <si>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</si>
  <si>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</si>
  <si>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</si>
  <si>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</si>
  <si>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</si>
  <si>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</si>
  <si>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</si>
  <si>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</si>
  <si>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</si>
  <si>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</si>
  <si>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</si>
  <si>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</si>
  <si>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</si>
  <si>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</si>
  <si>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</si>
  <si>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</si>
  <si>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</si>
  <si>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</si>
  <si>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</si>
  <si>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</si>
  <si>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</si>
  <si>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</si>
  <si>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</si>
  <si>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</si>
  <si>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</si>
  <si>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</si>
  <si>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</si>
  <si>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</si>
  <si>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</si>
  <si>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</si>
  <si>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</si>
  <si>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</si>
  <si>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</si>
  <si>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</si>
  <si>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</si>
  <si>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</si>
  <si>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</si>
  <si>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</si>
  <si>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</si>
  <si>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</si>
  <si>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</si>
  <si>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</si>
  <si>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</si>
  <si>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</si>
  <si>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</si>
  <si>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</si>
  <si>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</si>
  <si>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</si>
  <si>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</si>
  <si>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</si>
  <si>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</si>
  <si>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</si>
  <si>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</si>
  <si>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</si>
  <si>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</si>
  <si>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</si>
  <si>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</si>
  <si>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</si>
  <si>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</si>
  <si>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</si>
  <si>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</si>
  <si>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</si>
  <si>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</si>
  <si>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</si>
  <si>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</si>
  <si>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</si>
  <si>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</si>
  <si>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</si>
  <si>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</si>
  <si>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</si>
  <si>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</si>
  <si>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</si>
  <si>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</si>
  <si>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</si>
  <si>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</si>
  <si>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</si>
  <si>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</si>
  <si>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</si>
  <si>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</si>
  <si>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</si>
  <si>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</si>
  <si>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</si>
  <si>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</si>
  <si>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</si>
  <si>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</si>
  <si>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</si>
  <si>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</si>
  <si>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</si>
  <si>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</si>
  <si>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</si>
  <si>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</si>
  <si>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</si>
  <si>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</si>
  <si>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</si>
  <si>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</si>
  <si>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</si>
  <si>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</si>
  <si>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</si>
  <si>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</si>
  <si>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</si>
  <si>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</si>
  <si>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</si>
  <si>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</si>
  <si>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</si>
  <si>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</si>
  <si>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</si>
  <si>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</si>
  <si>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</si>
  <si>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</si>
  <si>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</si>
  <si>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</si>
  <si>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</si>
  <si>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</si>
  <si>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</si>
  <si>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</si>
  <si>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</si>
  <si>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</si>
  <si>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</si>
  <si>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</si>
  <si>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</si>
  <si>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</si>
  <si>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</si>
  <si>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</si>
  <si>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</si>
  <si>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</si>
  <si>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</si>
  <si>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</si>
  <si>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</si>
  <si>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</si>
  <si>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</si>
  <si>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</si>
  <si>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</si>
  <si>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</si>
  <si>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</si>
  <si>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</si>
  <si>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</si>
  <si>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</si>
  <si>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</si>
  <si>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</si>
  <si>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</si>
  <si>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</si>
  <si>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</si>
  <si>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</si>
  <si>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</si>
  <si>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</si>
  <si>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</si>
  <si>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</si>
  <si>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</si>
  <si>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</si>
  <si>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</si>
  <si>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</si>
  <si>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</si>
  <si>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</si>
  <si>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</si>
  <si>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</si>
  <si>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</si>
  <si>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</si>
  <si>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</si>
  <si>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</si>
  <si>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</si>
  <si>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</si>
  <si>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</si>
  <si>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</si>
  <si>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</si>
  <si>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</si>
  <si>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</si>
  <si>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</si>
  <si>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</si>
  <si>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</si>
  <si>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</si>
  <si>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</si>
  <si>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</si>
  <si>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</si>
  <si>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</si>
  <si>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</si>
  <si>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</si>
  <si>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</si>
  <si>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</si>
  <si>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</si>
  <si>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</si>
  <si>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</si>
  <si>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</si>
  <si>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</si>
  <si>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</si>
  <si>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</si>
  <si>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</si>
  <si>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</si>
  <si>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</si>
  <si>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</si>
  <si>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</si>
  <si>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</si>
  <si>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</si>
  <si>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</si>
  <si>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</si>
  <si>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</si>
  <si>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</si>
  <si>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</si>
  <si>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</si>
  <si>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</si>
  <si>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</si>
  <si>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</si>
  <si>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</si>
  <si>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</si>
  <si>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</si>
  <si>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</si>
  <si>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</si>
  <si>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</si>
  <si>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</si>
  <si>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</si>
  <si>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</si>
  <si>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</si>
  <si>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</si>
  <si>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</si>
  <si>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</si>
  <si>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</si>
  <si>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</si>
  <si>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</si>
  <si>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</si>
  <si>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</si>
  <si>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</si>
  <si>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</si>
  <si>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</si>
  <si>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</si>
  <si>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</si>
  <si>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</si>
  <si>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</si>
  <si>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</si>
  <si>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</si>
  <si>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</si>
  <si>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</si>
  <si>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</si>
  <si>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</si>
  <si>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</si>
  <si>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</si>
  <si>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</si>
  <si>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</si>
  <si>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</si>
  <si>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</si>
  <si>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</si>
  <si>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</si>
  <si>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</si>
  <si>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</si>
  <si>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</si>
  <si>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</si>
  <si>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</si>
  <si>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</si>
  <si>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</si>
  <si>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</si>
  <si>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</si>
  <si>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</si>
  <si>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</si>
  <si>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</si>
  <si>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</si>
  <si>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</si>
  <si>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</si>
  <si>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</si>
  <si>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</si>
  <si>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</si>
  <si>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</si>
  <si>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</si>
  <si>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</si>
  <si>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</si>
  <si>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</si>
  <si>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</si>
  <si>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</si>
  <si>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</si>
  <si>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</si>
  <si>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</si>
  <si>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</si>
  <si>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</si>
  <si>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</si>
  <si>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</si>
  <si>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</si>
  <si>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</si>
  <si>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</si>
  <si>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</si>
  <si>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</si>
  <si>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</si>
  <si>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</si>
  <si>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</si>
  <si>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</si>
  <si>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</si>
  <si>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</si>
  <si>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</si>
  <si>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</si>
  <si>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</si>
  <si>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</si>
  <si>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</si>
  <si>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</si>
  <si>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</si>
  <si>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</si>
  <si>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</si>
  <si>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</si>
  <si>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</si>
  <si>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</si>
  <si>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</si>
  <si>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</si>
  <si>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</si>
  <si>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</si>
  <si>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</si>
  <si>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</si>
  <si>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</si>
  <si>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</si>
  <si>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</si>
  <si>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</si>
  <si>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</si>
  <si>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</si>
  <si>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</si>
  <si>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</si>
  <si>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</si>
  <si>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</si>
  <si>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</si>
  <si>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</si>
  <si>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</si>
  <si>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</si>
  <si>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</si>
  <si>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</si>
  <si>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</si>
  <si>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</si>
  <si>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</si>
  <si>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</si>
  <si>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</si>
  <si>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</si>
  <si>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</si>
  <si>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</si>
  <si>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</si>
  <si>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</si>
  <si>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</si>
  <si>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</si>
  <si>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</si>
  <si>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</si>
  <si>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</si>
  <si>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</si>
  <si>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</si>
  <si>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</si>
  <si>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</si>
  <si>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</si>
  <si>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</si>
  <si>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</si>
  <si>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</si>
  <si>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</si>
  <si>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</si>
  <si>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</si>
  <si>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</si>
  <si>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</si>
  <si>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</si>
  <si>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</si>
  <si>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</si>
  <si>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</si>
  <si>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</si>
  <si>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</si>
  <si>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2021-5-10000075</t>
  </si>
  <si>
    <t>Pedro Pablo Ospina Osorio</t>
  </si>
  <si>
    <t>Calle 30 N° 36 -11 Marinilla Antioquia</t>
  </si>
  <si>
    <t>(4)3205320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</si>
</sst>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
      <sz val="11"/>
      <color rgb="FF000000"/>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
      <patternFill patternType="solid">
        <fgColor rgb="FFFFFF00"/>
        <bgColor rgb="FF000000"/>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9">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49" fontId="34" fillId="11" borderId="0" xfId="0" applyNumberFormat="1" applyFon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9">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4" Type="http://schemas.openxmlformats.org/officeDocument/2006/relationships/table" Target="../tables/table2.xml"/><Relationship Id="rId5"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SingleCells" Target="../tables/tableSingleCell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C193" zoomScale="125" zoomScaleNormal="125" zoomScaleSheetLayoutView="40" zoomScalePageLayoutView="125" workbookViewId="0">
      <selection activeCell="F193" sqref="F193"/>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06" t="s">
        <v>2654</v>
      </c>
      <c r="D2" s="207"/>
      <c r="E2" s="207"/>
      <c r="F2" s="207"/>
      <c r="G2" s="207"/>
      <c r="H2" s="207"/>
      <c r="I2" s="207"/>
      <c r="J2" s="207"/>
      <c r="K2" s="207"/>
      <c r="L2" s="182" t="s">
        <v>2640</v>
      </c>
      <c r="M2" s="182"/>
      <c r="N2" s="190" t="s">
        <v>2641</v>
      </c>
      <c r="O2" s="191"/>
    </row>
    <row r="3" spans="1:20" ht="33" customHeight="1">
      <c r="A3" s="9"/>
      <c r="B3" s="8"/>
      <c r="C3" s="208"/>
      <c r="D3" s="209"/>
      <c r="E3" s="209"/>
      <c r="F3" s="209"/>
      <c r="G3" s="209"/>
      <c r="H3" s="209"/>
      <c r="I3" s="209"/>
      <c r="J3" s="209"/>
      <c r="K3" s="209"/>
      <c r="L3" s="192" t="s">
        <v>1</v>
      </c>
      <c r="M3" s="192"/>
      <c r="N3" s="192" t="s">
        <v>2642</v>
      </c>
      <c r="O3" s="194"/>
    </row>
    <row r="4" spans="1:20" ht="24.75" customHeight="1" thickBot="1">
      <c r="A4" s="10"/>
      <c r="B4" s="12"/>
      <c r="C4" s="210"/>
      <c r="D4" s="211"/>
      <c r="E4" s="211"/>
      <c r="F4" s="211"/>
      <c r="G4" s="211"/>
      <c r="H4" s="211"/>
      <c r="I4" s="211"/>
      <c r="J4" s="211"/>
      <c r="K4" s="211"/>
      <c r="L4" s="195" t="s">
        <v>0</v>
      </c>
      <c r="M4" s="195"/>
      <c r="N4" s="195"/>
      <c r="O4" s="196"/>
    </row>
    <row r="5" spans="1:20" ht="8.25" customHeight="1" thickBot="1">
      <c r="A5" s="5"/>
      <c r="B5" s="5"/>
      <c r="C5" s="31"/>
      <c r="D5" s="31"/>
      <c r="E5" s="31"/>
      <c r="F5" s="31"/>
      <c r="G5" s="31"/>
      <c r="H5" s="31"/>
      <c r="I5" s="31"/>
      <c r="J5" s="31"/>
      <c r="K5" s="31"/>
      <c r="L5" s="18"/>
      <c r="M5" s="18"/>
      <c r="N5" s="18"/>
      <c r="O5" s="18"/>
    </row>
    <row r="6" spans="1:20" s="19" customFormat="1" ht="31.5" customHeight="1" thickBot="1">
      <c r="A6" s="183" t="s">
        <v>2638</v>
      </c>
      <c r="B6" s="184"/>
      <c r="C6" s="184"/>
      <c r="D6" s="184"/>
      <c r="E6" s="184"/>
      <c r="F6" s="184"/>
      <c r="G6" s="184"/>
      <c r="H6" s="184"/>
      <c r="I6" s="184"/>
      <c r="J6" s="184"/>
      <c r="K6" s="184"/>
      <c r="L6" s="184"/>
      <c r="M6" s="184"/>
      <c r="N6" s="184"/>
      <c r="O6" s="185"/>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186" t="str">
        <f>HYPERLINK("#MI_Oferente_Singular!A114","CAPACIDAD RESIDUAL")</f>
        <v>CAPACIDAD RESIDUAL</v>
      </c>
      <c r="F8" s="187"/>
      <c r="G8" s="188"/>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186" t="str">
        <f>HYPERLINK("#MI_Oferente_Singular!A162","TALENTO HUMANO")</f>
        <v>TALENTO HUMANO</v>
      </c>
      <c r="F9" s="187"/>
      <c r="G9" s="188"/>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186" t="str">
        <f>HYPERLINK("#MI_Oferente_Singular!F162","INFRAESTRUCTURA")</f>
        <v>INFRAESTRUCTURA</v>
      </c>
      <c r="F10" s="187"/>
      <c r="G10" s="188"/>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50" t="s">
        <v>2744</v>
      </c>
      <c r="D15" s="35"/>
      <c r="E15" s="35"/>
      <c r="F15" s="5"/>
      <c r="G15" s="32" t="s">
        <v>1168</v>
      </c>
      <c r="H15" s="103" t="s">
        <v>36</v>
      </c>
      <c r="I15" s="32" t="s">
        <v>2624</v>
      </c>
      <c r="J15" s="108" t="s">
        <v>2626</v>
      </c>
      <c r="L15" s="212" t="s">
        <v>8</v>
      </c>
      <c r="M15" s="212"/>
      <c r="N15" s="122"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183" t="s">
        <v>21</v>
      </c>
      <c r="B17" s="184"/>
      <c r="C17" s="184"/>
      <c r="D17" s="184"/>
      <c r="E17" s="184"/>
      <c r="F17" s="184"/>
      <c r="G17" s="184"/>
      <c r="H17" s="183" t="s">
        <v>12</v>
      </c>
      <c r="I17" s="184"/>
      <c r="J17" s="184"/>
      <c r="K17" s="184"/>
      <c r="L17" s="184"/>
      <c r="M17" s="184"/>
      <c r="N17" s="184"/>
      <c r="O17" s="185"/>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9" t="s">
        <v>2639</v>
      </c>
      <c r="I19" s="134" t="s">
        <v>11</v>
      </c>
      <c r="J19" s="135" t="s">
        <v>10</v>
      </c>
      <c r="K19" s="135" t="s">
        <v>2609</v>
      </c>
      <c r="L19" s="135" t="s">
        <v>1161</v>
      </c>
      <c r="M19" s="135" t="s">
        <v>1162</v>
      </c>
      <c r="N19" s="136" t="s">
        <v>2610</v>
      </c>
      <c r="O19" s="131"/>
      <c r="Q19" s="51"/>
      <c r="R19" s="51"/>
    </row>
    <row r="20" spans="1:23" ht="30" customHeight="1">
      <c r="A20" s="9"/>
      <c r="B20" s="109">
        <v>800183221</v>
      </c>
      <c r="C20" s="5"/>
      <c r="D20" s="73"/>
      <c r="E20" s="5"/>
      <c r="F20" s="5"/>
      <c r="G20" s="5"/>
      <c r="H20" s="189"/>
      <c r="I20" s="143" t="s">
        <v>36</v>
      </c>
      <c r="J20" s="144" t="s">
        <v>122</v>
      </c>
      <c r="K20" s="145">
        <v>1185787953</v>
      </c>
      <c r="L20" s="146">
        <v>44197</v>
      </c>
      <c r="M20" s="146">
        <v>44561</v>
      </c>
      <c r="N20" s="129">
        <f>+(M20-L20)/30</f>
        <v>12.133333333333333</v>
      </c>
      <c r="O20" s="132"/>
      <c r="U20" s="128"/>
      <c r="V20" s="105">
        <f ca="1">NOW()</f>
        <v>44190.582710416667</v>
      </c>
      <c r="W20" s="105">
        <f ca="1">NOW()</f>
        <v>44190.582710416667</v>
      </c>
    </row>
    <row r="21" spans="1:23" ht="30" customHeight="1" outlineLevel="1">
      <c r="A21" s="9"/>
      <c r="B21" s="71"/>
      <c r="C21" s="5"/>
      <c r="D21" s="5"/>
      <c r="E21" s="5"/>
      <c r="F21" s="5"/>
      <c r="G21" s="5"/>
      <c r="H21" s="70"/>
      <c r="I21" s="143"/>
      <c r="J21" s="144"/>
      <c r="K21" s="145"/>
      <c r="L21" s="146"/>
      <c r="M21" s="146"/>
      <c r="N21" s="129">
        <f t="shared" ref="N21:N35" si="0">+(M21-L21)/30</f>
        <v>0</v>
      </c>
      <c r="O21" s="133"/>
    </row>
    <row r="22" spans="1:23" ht="30" customHeight="1" outlineLevel="1">
      <c r="A22" s="9"/>
      <c r="B22" s="71"/>
      <c r="C22" s="5"/>
      <c r="D22" s="5"/>
      <c r="E22" s="5"/>
      <c r="F22" s="5"/>
      <c r="G22" s="5"/>
      <c r="H22" s="70"/>
      <c r="I22" s="143"/>
      <c r="J22" s="144"/>
      <c r="K22" s="145"/>
      <c r="L22" s="146"/>
      <c r="M22" s="146"/>
      <c r="N22" s="130">
        <f t="shared" ref="N22:N33" si="1">+(M22-L22)/30</f>
        <v>0</v>
      </c>
      <c r="O22" s="133"/>
    </row>
    <row r="23" spans="1:23" ht="30" customHeight="1" outlineLevel="1">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c r="A24" s="9"/>
      <c r="B24" s="101"/>
      <c r="C24" s="21"/>
      <c r="D24" s="21"/>
      <c r="E24" s="21"/>
      <c r="F24" s="5"/>
      <c r="G24" s="5"/>
      <c r="H24" s="70"/>
      <c r="I24" s="143"/>
      <c r="J24" s="144"/>
      <c r="K24" s="145"/>
      <c r="L24" s="146"/>
      <c r="M24" s="146"/>
      <c r="N24" s="130">
        <f t="shared" si="1"/>
        <v>0</v>
      </c>
      <c r="O24" s="133"/>
    </row>
    <row r="25" spans="1:23" ht="30" customHeight="1" outlineLevel="1">
      <c r="A25" s="9"/>
      <c r="B25" s="101"/>
      <c r="C25" s="21"/>
      <c r="D25" s="21"/>
      <c r="E25" s="21"/>
      <c r="F25" s="5"/>
      <c r="G25" s="5"/>
      <c r="H25" s="70"/>
      <c r="I25" s="143"/>
      <c r="J25" s="144"/>
      <c r="K25" s="145"/>
      <c r="L25" s="146"/>
      <c r="M25" s="146"/>
      <c r="N25" s="130">
        <f t="shared" si="1"/>
        <v>0</v>
      </c>
      <c r="O25" s="133"/>
    </row>
    <row r="26" spans="1:23" ht="30" customHeight="1" outlineLevel="1">
      <c r="A26" s="9"/>
      <c r="B26" s="101"/>
      <c r="C26" s="21"/>
      <c r="D26" s="21"/>
      <c r="E26" s="21"/>
      <c r="F26" s="5"/>
      <c r="G26" s="5"/>
      <c r="H26" s="70"/>
      <c r="I26" s="143"/>
      <c r="J26" s="144"/>
      <c r="K26" s="145"/>
      <c r="L26" s="146"/>
      <c r="M26" s="146"/>
      <c r="N26" s="130">
        <f t="shared" si="1"/>
        <v>0</v>
      </c>
      <c r="O26" s="133"/>
    </row>
    <row r="27" spans="1:23" ht="30" customHeight="1" outlineLevel="1">
      <c r="A27" s="9"/>
      <c r="B27" s="101"/>
      <c r="C27" s="21"/>
      <c r="D27" s="21"/>
      <c r="E27" s="21"/>
      <c r="F27" s="5"/>
      <c r="G27" s="5"/>
      <c r="H27" s="70"/>
      <c r="I27" s="143"/>
      <c r="J27" s="144"/>
      <c r="K27" s="145"/>
      <c r="L27" s="146"/>
      <c r="M27" s="146"/>
      <c r="N27" s="130">
        <f t="shared" si="1"/>
        <v>0</v>
      </c>
      <c r="O27" s="133"/>
    </row>
    <row r="28" spans="1:23" ht="30" customHeight="1" outlineLevel="1">
      <c r="A28" s="9"/>
      <c r="B28" s="101"/>
      <c r="C28" s="21"/>
      <c r="D28" s="21"/>
      <c r="E28" s="21"/>
      <c r="F28" s="5"/>
      <c r="G28" s="5"/>
      <c r="H28" s="70"/>
      <c r="I28" s="143"/>
      <c r="J28" s="144"/>
      <c r="K28" s="145"/>
      <c r="L28" s="146"/>
      <c r="M28" s="146"/>
      <c r="N28" s="130">
        <f t="shared" si="1"/>
        <v>0</v>
      </c>
      <c r="O28" s="133"/>
    </row>
    <row r="29" spans="1:23" ht="30" customHeight="1" outlineLevel="1">
      <c r="A29" s="9"/>
      <c r="B29" s="71"/>
      <c r="C29" s="5"/>
      <c r="D29" s="5"/>
      <c r="E29" s="5"/>
      <c r="F29" s="5"/>
      <c r="G29" s="5"/>
      <c r="H29" s="70"/>
      <c r="I29" s="143"/>
      <c r="J29" s="144"/>
      <c r="K29" s="145"/>
      <c r="L29" s="146"/>
      <c r="M29" s="146"/>
      <c r="N29" s="130">
        <f t="shared" si="1"/>
        <v>0</v>
      </c>
      <c r="O29" s="133"/>
    </row>
    <row r="30" spans="1:23" ht="30" customHeight="1" outlineLevel="1">
      <c r="A30" s="9"/>
      <c r="B30" s="71"/>
      <c r="C30" s="5"/>
      <c r="D30" s="5"/>
      <c r="E30" s="5"/>
      <c r="F30" s="5"/>
      <c r="G30" s="5"/>
      <c r="H30" s="70"/>
      <c r="I30" s="143"/>
      <c r="J30" s="144"/>
      <c r="K30" s="145"/>
      <c r="L30" s="146"/>
      <c r="M30" s="146"/>
      <c r="N30" s="130">
        <f t="shared" si="1"/>
        <v>0</v>
      </c>
      <c r="O30" s="133"/>
    </row>
    <row r="31" spans="1:23" ht="30" customHeight="1" outlineLevel="1">
      <c r="A31" s="9"/>
      <c r="B31" s="71"/>
      <c r="C31" s="5"/>
      <c r="D31" s="5"/>
      <c r="E31" s="5"/>
      <c r="F31" s="5"/>
      <c r="G31" s="5"/>
      <c r="H31" s="70"/>
      <c r="I31" s="143"/>
      <c r="J31" s="144"/>
      <c r="K31" s="145"/>
      <c r="L31" s="146"/>
      <c r="M31" s="146"/>
      <c r="N31" s="130">
        <f t="shared" si="1"/>
        <v>0</v>
      </c>
      <c r="O31" s="133"/>
    </row>
    <row r="32" spans="1:23" ht="30" customHeight="1" outlineLevel="1">
      <c r="A32" s="9"/>
      <c r="B32" s="71"/>
      <c r="C32" s="5"/>
      <c r="D32" s="5"/>
      <c r="E32" s="5"/>
      <c r="F32" s="5"/>
      <c r="G32" s="5"/>
      <c r="H32" s="70"/>
      <c r="I32" s="143"/>
      <c r="J32" s="144"/>
      <c r="K32" s="145"/>
      <c r="L32" s="146"/>
      <c r="M32" s="146"/>
      <c r="N32" s="130">
        <f t="shared" si="1"/>
        <v>0</v>
      </c>
      <c r="O32" s="133"/>
    </row>
    <row r="33" spans="1:16" ht="30" customHeight="1" outlineLevel="1">
      <c r="A33" s="9"/>
      <c r="B33" s="71"/>
      <c r="C33" s="5"/>
      <c r="D33" s="5"/>
      <c r="E33" s="5"/>
      <c r="F33" s="5"/>
      <c r="G33" s="5"/>
      <c r="H33" s="70"/>
      <c r="I33" s="143"/>
      <c r="J33" s="144"/>
      <c r="K33" s="145"/>
      <c r="L33" s="146"/>
      <c r="M33" s="146"/>
      <c r="N33" s="130">
        <f t="shared" si="1"/>
        <v>0</v>
      </c>
      <c r="O33" s="133"/>
    </row>
    <row r="34" spans="1:16" ht="30" customHeight="1" outlineLevel="1">
      <c r="A34" s="9"/>
      <c r="B34" s="71"/>
      <c r="C34" s="5"/>
      <c r="D34" s="5"/>
      <c r="E34" s="5"/>
      <c r="F34" s="5"/>
      <c r="G34" s="5"/>
      <c r="H34" s="70"/>
      <c r="I34" s="143"/>
      <c r="J34" s="144"/>
      <c r="K34" s="145"/>
      <c r="L34" s="146"/>
      <c r="M34" s="146"/>
      <c r="N34" s="130">
        <f t="shared" si="0"/>
        <v>0</v>
      </c>
      <c r="O34" s="133"/>
    </row>
    <row r="35" spans="1:16" ht="30" customHeight="1" outlineLevel="1">
      <c r="A35" s="9"/>
      <c r="B35" s="71"/>
      <c r="C35" s="5"/>
      <c r="D35" s="5"/>
      <c r="E35" s="5"/>
      <c r="F35" s="5"/>
      <c r="G35" s="5"/>
      <c r="H35" s="70"/>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13" t="s">
        <v>2</v>
      </c>
      <c r="C37" s="213"/>
      <c r="D37" s="213"/>
      <c r="E37" s="213"/>
      <c r="F37" s="213"/>
      <c r="G37" s="5"/>
      <c r="H37" s="123"/>
      <c r="I37" s="124"/>
      <c r="J37" s="124"/>
      <c r="K37" s="124"/>
      <c r="L37" s="124"/>
      <c r="M37" s="124"/>
      <c r="N37" s="124"/>
      <c r="O37" s="125"/>
    </row>
    <row r="38" spans="1:16" ht="21" customHeight="1">
      <c r="A38" s="9"/>
      <c r="B38" s="181" t="str">
        <f>VLOOKUP(B20,EAS!A2:B1439,2,0)</f>
        <v>CORPORACION EDUCATIVA PARA EL DESARROLLO INTEGRAL COREDI</v>
      </c>
      <c r="C38" s="181"/>
      <c r="D38" s="181"/>
      <c r="E38" s="181"/>
      <c r="F38" s="181"/>
      <c r="G38" s="5"/>
      <c r="H38" s="126"/>
      <c r="I38" s="193" t="s">
        <v>7</v>
      </c>
      <c r="J38" s="193"/>
      <c r="K38" s="193"/>
      <c r="L38" s="193"/>
      <c r="M38" s="193"/>
      <c r="N38" s="193"/>
      <c r="O38" s="127"/>
    </row>
    <row r="39" spans="1:16" ht="43" customHeight="1" thickBot="1">
      <c r="A39" s="10"/>
      <c r="B39" s="11"/>
      <c r="C39" s="11"/>
      <c r="D39" s="11"/>
      <c r="E39" s="11"/>
      <c r="F39" s="11"/>
      <c r="G39" s="11"/>
      <c r="H39" s="10"/>
      <c r="I39" s="225"/>
      <c r="J39" s="225"/>
      <c r="K39" s="225"/>
      <c r="L39" s="225"/>
      <c r="M39" s="225"/>
      <c r="N39" s="225"/>
      <c r="O39" s="12"/>
    </row>
    <row r="40" spans="1:16" ht="15" thickBot="1"/>
    <row r="41" spans="1:16" s="19" customFormat="1" ht="31.5" customHeight="1" thickBot="1">
      <c r="A41" s="183" t="s">
        <v>3</v>
      </c>
      <c r="B41" s="184"/>
      <c r="C41" s="184"/>
      <c r="D41" s="184"/>
      <c r="E41" s="184"/>
      <c r="F41" s="184"/>
      <c r="G41" s="184"/>
      <c r="H41" s="184"/>
      <c r="I41" s="184"/>
      <c r="J41" s="184"/>
      <c r="K41" s="184"/>
      <c r="L41" s="184"/>
      <c r="M41" s="184"/>
      <c r="N41" s="184"/>
      <c r="O41" s="185"/>
      <c r="P41" s="76"/>
    </row>
    <row r="42" spans="1:16" ht="8.25" customHeight="1" thickBot="1"/>
    <row r="43" spans="1:16" s="19" customFormat="1" ht="31.5" customHeight="1" thickBot="1">
      <c r="A43" s="227" t="s">
        <v>4</v>
      </c>
      <c r="B43" s="228"/>
      <c r="C43" s="228"/>
      <c r="D43" s="228"/>
      <c r="E43" s="228"/>
      <c r="F43" s="228"/>
      <c r="G43" s="228"/>
      <c r="H43" s="228"/>
      <c r="I43" s="228"/>
      <c r="J43" s="228"/>
      <c r="K43" s="228"/>
      <c r="L43" s="228"/>
      <c r="M43" s="228"/>
      <c r="N43" s="228"/>
      <c r="O43" s="229"/>
      <c r="P43" s="76"/>
    </row>
    <row r="44" spans="1:16" ht="15" customHeight="1">
      <c r="A44" s="230" t="s">
        <v>2655</v>
      </c>
      <c r="B44" s="231"/>
      <c r="C44" s="231"/>
      <c r="D44" s="231"/>
      <c r="E44" s="231"/>
      <c r="F44" s="231"/>
      <c r="G44" s="231"/>
      <c r="H44" s="231"/>
      <c r="I44" s="231"/>
      <c r="J44" s="231"/>
      <c r="K44" s="231"/>
      <c r="L44" s="231"/>
      <c r="M44" s="231"/>
      <c r="N44" s="231"/>
      <c r="O44" s="232"/>
    </row>
    <row r="45" spans="1:16">
      <c r="A45" s="233"/>
      <c r="B45" s="234"/>
      <c r="C45" s="234"/>
      <c r="D45" s="234"/>
      <c r="E45" s="234"/>
      <c r="F45" s="234"/>
      <c r="G45" s="234"/>
      <c r="H45" s="234"/>
      <c r="I45" s="234"/>
      <c r="J45" s="234"/>
      <c r="K45" s="234"/>
      <c r="L45" s="234"/>
      <c r="M45" s="234"/>
      <c r="N45" s="234"/>
      <c r="O45" s="235"/>
    </row>
    <row r="46" spans="1:16" s="1" customFormat="1" ht="26.25" customHeight="1">
      <c r="I46" s="52" t="s">
        <v>9</v>
      </c>
      <c r="J46" s="53"/>
      <c r="P46" s="77"/>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7">
        <v>1</v>
      </c>
      <c r="B48" s="171" t="s">
        <v>2676</v>
      </c>
      <c r="C48" s="110" t="s">
        <v>31</v>
      </c>
      <c r="D48" s="173" t="s">
        <v>2680</v>
      </c>
      <c r="E48" s="174">
        <v>43484</v>
      </c>
      <c r="F48" s="174">
        <v>43812</v>
      </c>
      <c r="G48" s="154">
        <f>IF(AND(E48&lt;&gt;"",F48&lt;&gt;""),((F48-E48)/30),"")</f>
        <v>10.933333333333334</v>
      </c>
      <c r="H48" s="171" t="s">
        <v>2716</v>
      </c>
      <c r="I48" s="111" t="s">
        <v>36</v>
      </c>
      <c r="J48" s="173" t="s">
        <v>122</v>
      </c>
      <c r="K48" s="177" t="s">
        <v>2726</v>
      </c>
      <c r="L48" s="112" t="s">
        <v>1148</v>
      </c>
      <c r="M48" s="113">
        <v>1</v>
      </c>
      <c r="N48" s="178" t="s">
        <v>2634</v>
      </c>
      <c r="O48" s="112" t="s">
        <v>1148</v>
      </c>
      <c r="P48" s="78"/>
    </row>
    <row r="49" spans="1:16" s="6" customFormat="1" ht="24.75" customHeight="1">
      <c r="A49" s="137">
        <v>2</v>
      </c>
      <c r="B49" s="171" t="s">
        <v>2676</v>
      </c>
      <c r="C49" s="118" t="s">
        <v>31</v>
      </c>
      <c r="D49" s="173" t="s">
        <v>2681</v>
      </c>
      <c r="E49" s="174">
        <v>43313</v>
      </c>
      <c r="F49" s="174">
        <v>43404</v>
      </c>
      <c r="G49" s="154">
        <f t="shared" ref="G49:G50" si="2">IF(AND(E49&lt;&gt;"",F49&lt;&gt;""),((F49-E49)/30),"")</f>
        <v>3.0333333333333332</v>
      </c>
      <c r="H49" s="176" t="s">
        <v>2716</v>
      </c>
      <c r="I49" s="115" t="s">
        <v>36</v>
      </c>
      <c r="J49" s="173" t="s">
        <v>122</v>
      </c>
      <c r="K49" s="177" t="s">
        <v>2727</v>
      </c>
      <c r="L49" s="118" t="s">
        <v>1148</v>
      </c>
      <c r="M49" s="113">
        <v>1</v>
      </c>
      <c r="N49" s="178" t="s">
        <v>27</v>
      </c>
      <c r="O49" s="118" t="s">
        <v>1148</v>
      </c>
      <c r="P49" s="78"/>
    </row>
    <row r="50" spans="1:16" s="6" customFormat="1" ht="24.75" customHeight="1">
      <c r="A50" s="137">
        <v>3</v>
      </c>
      <c r="B50" s="171" t="s">
        <v>2676</v>
      </c>
      <c r="C50" s="118" t="s">
        <v>31</v>
      </c>
      <c r="D50" s="173" t="s">
        <v>2682</v>
      </c>
      <c r="E50" s="174">
        <v>43405</v>
      </c>
      <c r="F50" s="174">
        <v>43434</v>
      </c>
      <c r="G50" s="154">
        <f t="shared" si="2"/>
        <v>0.96666666666666667</v>
      </c>
      <c r="H50" s="171" t="s">
        <v>2716</v>
      </c>
      <c r="I50" s="115" t="s">
        <v>36</v>
      </c>
      <c r="J50" s="173" t="s">
        <v>122</v>
      </c>
      <c r="K50" s="177" t="s">
        <v>2728</v>
      </c>
      <c r="L50" s="118" t="s">
        <v>1148</v>
      </c>
      <c r="M50" s="113">
        <v>1</v>
      </c>
      <c r="N50" s="178" t="s">
        <v>27</v>
      </c>
      <c r="O50" s="118" t="s">
        <v>1148</v>
      </c>
      <c r="P50" s="78"/>
    </row>
    <row r="51" spans="1:16" s="6" customFormat="1" ht="24.75" customHeight="1" outlineLevel="1">
      <c r="A51" s="137">
        <v>4</v>
      </c>
      <c r="B51" s="171" t="s">
        <v>2676</v>
      </c>
      <c r="C51" s="118" t="s">
        <v>31</v>
      </c>
      <c r="D51" s="173" t="s">
        <v>2683</v>
      </c>
      <c r="E51" s="174">
        <v>43435</v>
      </c>
      <c r="F51" s="174">
        <v>43442</v>
      </c>
      <c r="G51" s="154">
        <f t="shared" ref="G51:G107" si="3">IF(AND(E51&lt;&gt;"",F51&lt;&gt;""),((F51-E51)/30),"")</f>
        <v>0.23333333333333334</v>
      </c>
      <c r="H51" s="171" t="s">
        <v>2716</v>
      </c>
      <c r="I51" s="115" t="s">
        <v>36</v>
      </c>
      <c r="J51" s="173" t="s">
        <v>122</v>
      </c>
      <c r="K51" s="177" t="s">
        <v>2729</v>
      </c>
      <c r="L51" s="118" t="s">
        <v>1148</v>
      </c>
      <c r="M51" s="113">
        <v>1</v>
      </c>
      <c r="N51" s="178" t="s">
        <v>27</v>
      </c>
      <c r="O51" s="118" t="s">
        <v>1148</v>
      </c>
      <c r="P51" s="78"/>
    </row>
    <row r="52" spans="1:16" s="7" customFormat="1" ht="24.75" customHeight="1" outlineLevel="1">
      <c r="A52" s="138">
        <v>5</v>
      </c>
      <c r="B52" s="172" t="s">
        <v>2677</v>
      </c>
      <c r="C52" s="118" t="s">
        <v>31</v>
      </c>
      <c r="D52" s="173" t="s">
        <v>2684</v>
      </c>
      <c r="E52" s="175" t="s">
        <v>2685</v>
      </c>
      <c r="F52" s="175" t="s">
        <v>2686</v>
      </c>
      <c r="G52" s="154">
        <f t="shared" si="3"/>
        <v>7.7333333333333334</v>
      </c>
      <c r="H52" s="171" t="s">
        <v>2717</v>
      </c>
      <c r="I52" s="115" t="s">
        <v>36</v>
      </c>
      <c r="J52" s="173" t="s">
        <v>2720</v>
      </c>
      <c r="K52" s="177" t="s">
        <v>2730</v>
      </c>
      <c r="L52" s="118" t="s">
        <v>1148</v>
      </c>
      <c r="M52" s="113">
        <v>1</v>
      </c>
      <c r="N52" s="178" t="s">
        <v>27</v>
      </c>
      <c r="O52" s="118" t="s">
        <v>1148</v>
      </c>
      <c r="P52" s="79"/>
    </row>
    <row r="53" spans="1:16" s="7" customFormat="1" ht="24.75" customHeight="1" outlineLevel="1">
      <c r="A53" s="138">
        <v>6</v>
      </c>
      <c r="B53" s="172" t="s">
        <v>2677</v>
      </c>
      <c r="C53" s="118" t="s">
        <v>31</v>
      </c>
      <c r="D53" s="173" t="s">
        <v>2687</v>
      </c>
      <c r="E53" s="175" t="s">
        <v>2688</v>
      </c>
      <c r="F53" s="175" t="s">
        <v>2689</v>
      </c>
      <c r="G53" s="154">
        <f t="shared" si="3"/>
        <v>3.0333333333333332</v>
      </c>
      <c r="H53" s="171" t="s">
        <v>2717</v>
      </c>
      <c r="I53" s="115" t="s">
        <v>36</v>
      </c>
      <c r="J53" s="173" t="s">
        <v>2720</v>
      </c>
      <c r="K53" s="177" t="s">
        <v>2731</v>
      </c>
      <c r="L53" s="118" t="s">
        <v>1148</v>
      </c>
      <c r="M53" s="113">
        <v>1</v>
      </c>
      <c r="N53" s="178" t="s">
        <v>2634</v>
      </c>
      <c r="O53" s="118" t="s">
        <v>1148</v>
      </c>
      <c r="P53" s="79"/>
    </row>
    <row r="54" spans="1:16" s="7" customFormat="1" ht="24.75" customHeight="1" outlineLevel="1">
      <c r="A54" s="138">
        <v>7</v>
      </c>
      <c r="B54" s="172" t="s">
        <v>2677</v>
      </c>
      <c r="C54" s="118" t="s">
        <v>31</v>
      </c>
      <c r="D54" s="173" t="s">
        <v>2690</v>
      </c>
      <c r="E54" s="175" t="s">
        <v>2691</v>
      </c>
      <c r="F54" s="175" t="s">
        <v>2692</v>
      </c>
      <c r="G54" s="154">
        <f t="shared" si="3"/>
        <v>1.4666666666666666</v>
      </c>
      <c r="H54" s="171" t="s">
        <v>2717</v>
      </c>
      <c r="I54" s="115" t="s">
        <v>36</v>
      </c>
      <c r="J54" s="173" t="s">
        <v>2720</v>
      </c>
      <c r="K54" s="177" t="s">
        <v>2732</v>
      </c>
      <c r="L54" s="118" t="s">
        <v>1148</v>
      </c>
      <c r="M54" s="113">
        <v>1</v>
      </c>
      <c r="N54" s="178" t="s">
        <v>2634</v>
      </c>
      <c r="O54" s="118" t="s">
        <v>1148</v>
      </c>
      <c r="P54" s="79"/>
    </row>
    <row r="55" spans="1:16" s="7" customFormat="1" ht="24.75" customHeight="1" outlineLevel="1">
      <c r="A55" s="138">
        <v>8</v>
      </c>
      <c r="B55" s="172" t="s">
        <v>2677</v>
      </c>
      <c r="C55" s="118" t="s">
        <v>31</v>
      </c>
      <c r="D55" s="173" t="s">
        <v>2693</v>
      </c>
      <c r="E55" s="175" t="s">
        <v>2694</v>
      </c>
      <c r="F55" s="175" t="s">
        <v>2695</v>
      </c>
      <c r="G55" s="154">
        <f t="shared" si="3"/>
        <v>10.533333333333333</v>
      </c>
      <c r="H55" s="171" t="s">
        <v>2717</v>
      </c>
      <c r="I55" s="115" t="s">
        <v>36</v>
      </c>
      <c r="J55" s="173" t="s">
        <v>2721</v>
      </c>
      <c r="K55" s="177" t="s">
        <v>2733</v>
      </c>
      <c r="L55" s="118" t="s">
        <v>1148</v>
      </c>
      <c r="M55" s="113">
        <v>1</v>
      </c>
      <c r="N55" s="178" t="s">
        <v>2634</v>
      </c>
      <c r="O55" s="118" t="s">
        <v>1148</v>
      </c>
      <c r="P55" s="79"/>
    </row>
    <row r="56" spans="1:16" s="7" customFormat="1" ht="24.75" customHeight="1" outlineLevel="1">
      <c r="A56" s="138">
        <v>9</v>
      </c>
      <c r="B56" s="172" t="s">
        <v>2678</v>
      </c>
      <c r="C56" s="118" t="s">
        <v>31</v>
      </c>
      <c r="D56" s="173" t="s">
        <v>2696</v>
      </c>
      <c r="E56" s="175" t="s">
        <v>2691</v>
      </c>
      <c r="F56" s="175" t="s">
        <v>2697</v>
      </c>
      <c r="G56" s="154">
        <f t="shared" si="3"/>
        <v>0.96666666666666667</v>
      </c>
      <c r="H56" s="171" t="s">
        <v>2716</v>
      </c>
      <c r="I56" s="115" t="s">
        <v>36</v>
      </c>
      <c r="J56" s="173" t="s">
        <v>2722</v>
      </c>
      <c r="K56" s="177" t="s">
        <v>2734</v>
      </c>
      <c r="L56" s="118" t="s">
        <v>1148</v>
      </c>
      <c r="M56" s="113">
        <v>1</v>
      </c>
      <c r="N56" s="178" t="s">
        <v>27</v>
      </c>
      <c r="O56" s="118" t="s">
        <v>1148</v>
      </c>
      <c r="P56" s="79"/>
    </row>
    <row r="57" spans="1:16" s="7" customFormat="1" ht="24.75" customHeight="1" outlineLevel="1">
      <c r="A57" s="138">
        <v>10</v>
      </c>
      <c r="B57" s="172" t="s">
        <v>2678</v>
      </c>
      <c r="C57" s="118" t="s">
        <v>31</v>
      </c>
      <c r="D57" s="173" t="s">
        <v>2698</v>
      </c>
      <c r="E57" s="175" t="s">
        <v>2699</v>
      </c>
      <c r="F57" s="175" t="s">
        <v>2700</v>
      </c>
      <c r="G57" s="154">
        <f t="shared" si="3"/>
        <v>0.23333333333333334</v>
      </c>
      <c r="H57" s="171" t="s">
        <v>2716</v>
      </c>
      <c r="I57" s="115" t="s">
        <v>36</v>
      </c>
      <c r="J57" s="173" t="s">
        <v>2722</v>
      </c>
      <c r="K57" s="177" t="s">
        <v>2735</v>
      </c>
      <c r="L57" s="118" t="s">
        <v>1148</v>
      </c>
      <c r="M57" s="113">
        <v>1</v>
      </c>
      <c r="N57" s="178" t="s">
        <v>27</v>
      </c>
      <c r="O57" s="118" t="s">
        <v>1148</v>
      </c>
      <c r="P57" s="79"/>
    </row>
    <row r="58" spans="1:16" s="7" customFormat="1" ht="24.75" customHeight="1" outlineLevel="1">
      <c r="A58" s="138">
        <v>11</v>
      </c>
      <c r="B58" s="172" t="s">
        <v>2678</v>
      </c>
      <c r="C58" s="118" t="s">
        <v>31</v>
      </c>
      <c r="D58" s="173" t="s">
        <v>2701</v>
      </c>
      <c r="E58" s="175" t="s">
        <v>2691</v>
      </c>
      <c r="F58" s="175" t="s">
        <v>2697</v>
      </c>
      <c r="G58" s="154">
        <f t="shared" si="3"/>
        <v>0.96666666666666667</v>
      </c>
      <c r="H58" s="171" t="s">
        <v>2718</v>
      </c>
      <c r="I58" s="115" t="s">
        <v>36</v>
      </c>
      <c r="J58" s="173" t="s">
        <v>2723</v>
      </c>
      <c r="K58" s="177" t="s">
        <v>2736</v>
      </c>
      <c r="L58" s="118" t="s">
        <v>1148</v>
      </c>
      <c r="M58" s="113">
        <v>1</v>
      </c>
      <c r="N58" s="178" t="s">
        <v>27</v>
      </c>
      <c r="O58" s="118" t="s">
        <v>1148</v>
      </c>
      <c r="P58" s="79"/>
    </row>
    <row r="59" spans="1:16" s="7" customFormat="1" ht="24.75" customHeight="1" outlineLevel="1">
      <c r="A59" s="138">
        <v>12</v>
      </c>
      <c r="B59" s="172" t="s">
        <v>2678</v>
      </c>
      <c r="C59" s="118" t="s">
        <v>31</v>
      </c>
      <c r="D59" s="173" t="s">
        <v>2702</v>
      </c>
      <c r="E59" s="175" t="s">
        <v>2703</v>
      </c>
      <c r="F59" s="175" t="s">
        <v>2686</v>
      </c>
      <c r="G59" s="154">
        <f t="shared" si="3"/>
        <v>7.5666666666666664</v>
      </c>
      <c r="H59" s="171" t="s">
        <v>2716</v>
      </c>
      <c r="I59" s="115" t="s">
        <v>36</v>
      </c>
      <c r="J59" s="173" t="s">
        <v>2724</v>
      </c>
      <c r="K59" s="177" t="s">
        <v>2737</v>
      </c>
      <c r="L59" s="118" t="s">
        <v>1148</v>
      </c>
      <c r="M59" s="113">
        <v>1</v>
      </c>
      <c r="N59" s="178" t="s">
        <v>27</v>
      </c>
      <c r="O59" s="118" t="s">
        <v>1148</v>
      </c>
      <c r="P59" s="79"/>
    </row>
    <row r="60" spans="1:16" s="7" customFormat="1" ht="24.75" customHeight="1" outlineLevel="1">
      <c r="A60" s="138">
        <v>13</v>
      </c>
      <c r="B60" s="172" t="s">
        <v>2678</v>
      </c>
      <c r="C60" s="118" t="s">
        <v>31</v>
      </c>
      <c r="D60" s="173" t="s">
        <v>2704</v>
      </c>
      <c r="E60" s="175" t="s">
        <v>2688</v>
      </c>
      <c r="F60" s="175" t="s">
        <v>2689</v>
      </c>
      <c r="G60" s="154">
        <f t="shared" si="3"/>
        <v>3.0333333333333332</v>
      </c>
      <c r="H60" s="171" t="s">
        <v>2716</v>
      </c>
      <c r="I60" s="115" t="s">
        <v>36</v>
      </c>
      <c r="J60" s="173" t="s">
        <v>2724</v>
      </c>
      <c r="K60" s="177" t="s">
        <v>2738</v>
      </c>
      <c r="L60" s="118" t="s">
        <v>1148</v>
      </c>
      <c r="M60" s="113">
        <v>1</v>
      </c>
      <c r="N60" s="178" t="s">
        <v>27</v>
      </c>
      <c r="O60" s="118" t="s">
        <v>1148</v>
      </c>
      <c r="P60" s="79"/>
    </row>
    <row r="61" spans="1:16" s="7" customFormat="1" ht="24.75" customHeight="1" outlineLevel="1">
      <c r="A61" s="138">
        <v>14</v>
      </c>
      <c r="B61" s="172" t="s">
        <v>2678</v>
      </c>
      <c r="C61" s="118" t="s">
        <v>31</v>
      </c>
      <c r="D61" s="173" t="s">
        <v>2705</v>
      </c>
      <c r="E61" s="175" t="s">
        <v>2703</v>
      </c>
      <c r="F61" s="175" t="s">
        <v>2706</v>
      </c>
      <c r="G61" s="154">
        <f t="shared" si="3"/>
        <v>6.5333333333333332</v>
      </c>
      <c r="H61" s="171" t="s">
        <v>2718</v>
      </c>
      <c r="I61" s="115" t="s">
        <v>36</v>
      </c>
      <c r="J61" s="173" t="s">
        <v>2723</v>
      </c>
      <c r="K61" s="177" t="s">
        <v>2739</v>
      </c>
      <c r="L61" s="118" t="s">
        <v>1148</v>
      </c>
      <c r="M61" s="113">
        <v>1</v>
      </c>
      <c r="N61" s="178" t="s">
        <v>27</v>
      </c>
      <c r="O61" s="118" t="s">
        <v>1148</v>
      </c>
      <c r="P61" s="79"/>
    </row>
    <row r="62" spans="1:16" s="7" customFormat="1" ht="24.75" customHeight="1" outlineLevel="1">
      <c r="A62" s="138">
        <v>15</v>
      </c>
      <c r="B62" s="172" t="s">
        <v>2678</v>
      </c>
      <c r="C62" s="118" t="s">
        <v>31</v>
      </c>
      <c r="D62" s="173" t="s">
        <v>2707</v>
      </c>
      <c r="E62" s="175" t="s">
        <v>2688</v>
      </c>
      <c r="F62" s="175" t="s">
        <v>2689</v>
      </c>
      <c r="G62" s="154">
        <f t="shared" si="3"/>
        <v>3.0333333333333332</v>
      </c>
      <c r="H62" s="171" t="s">
        <v>2718</v>
      </c>
      <c r="I62" s="115" t="s">
        <v>36</v>
      </c>
      <c r="J62" s="173" t="s">
        <v>2723</v>
      </c>
      <c r="K62" s="177" t="s">
        <v>2740</v>
      </c>
      <c r="L62" s="118" t="s">
        <v>1148</v>
      </c>
      <c r="M62" s="113">
        <v>1</v>
      </c>
      <c r="N62" s="178" t="s">
        <v>27</v>
      </c>
      <c r="O62" s="118" t="s">
        <v>1148</v>
      </c>
      <c r="P62" s="79"/>
    </row>
    <row r="63" spans="1:16" s="7" customFormat="1" ht="24.75" customHeight="1" outlineLevel="1">
      <c r="A63" s="138">
        <v>16</v>
      </c>
      <c r="B63" s="172" t="s">
        <v>2678</v>
      </c>
      <c r="C63" s="118" t="s">
        <v>31</v>
      </c>
      <c r="D63" s="173" t="s">
        <v>2708</v>
      </c>
      <c r="E63" s="175" t="s">
        <v>2709</v>
      </c>
      <c r="F63" s="175" t="s">
        <v>2710</v>
      </c>
      <c r="G63" s="154">
        <f t="shared" si="3"/>
        <v>10.933333333333334</v>
      </c>
      <c r="H63" s="171" t="s">
        <v>2716</v>
      </c>
      <c r="I63" s="115" t="s">
        <v>36</v>
      </c>
      <c r="J63" s="173" t="s">
        <v>2725</v>
      </c>
      <c r="K63" s="177" t="s">
        <v>2741</v>
      </c>
      <c r="L63" s="118" t="s">
        <v>1148</v>
      </c>
      <c r="M63" s="113">
        <v>1</v>
      </c>
      <c r="N63" s="178" t="s">
        <v>2634</v>
      </c>
      <c r="O63" s="118" t="s">
        <v>1148</v>
      </c>
      <c r="P63" s="79"/>
    </row>
    <row r="64" spans="1:16" s="7" customFormat="1" ht="24.75" customHeight="1" outlineLevel="1">
      <c r="A64" s="138">
        <v>17</v>
      </c>
      <c r="B64" s="172" t="s">
        <v>2678</v>
      </c>
      <c r="C64" s="118" t="s">
        <v>31</v>
      </c>
      <c r="D64" s="173" t="s">
        <v>2711</v>
      </c>
      <c r="E64" s="175" t="s">
        <v>2709</v>
      </c>
      <c r="F64" s="175" t="s">
        <v>2712</v>
      </c>
      <c r="G64" s="154">
        <f t="shared" si="3"/>
        <v>11.266666666666667</v>
      </c>
      <c r="H64" s="171" t="s">
        <v>2718</v>
      </c>
      <c r="I64" s="115" t="s">
        <v>36</v>
      </c>
      <c r="J64" s="173" t="s">
        <v>135</v>
      </c>
      <c r="K64" s="177" t="s">
        <v>2742</v>
      </c>
      <c r="L64" s="118" t="s">
        <v>1148</v>
      </c>
      <c r="M64" s="113">
        <v>1</v>
      </c>
      <c r="N64" s="178" t="s">
        <v>2634</v>
      </c>
      <c r="O64" s="118" t="s">
        <v>1148</v>
      </c>
      <c r="P64" s="79"/>
    </row>
    <row r="65" spans="1:16" s="7" customFormat="1" ht="24.75" customHeight="1" outlineLevel="1">
      <c r="A65" s="138">
        <v>18</v>
      </c>
      <c r="B65" s="171" t="s">
        <v>2679</v>
      </c>
      <c r="C65" s="118" t="s">
        <v>31</v>
      </c>
      <c r="D65" s="173" t="s">
        <v>2713</v>
      </c>
      <c r="E65" s="175" t="s">
        <v>2714</v>
      </c>
      <c r="F65" s="175" t="s">
        <v>2715</v>
      </c>
      <c r="G65" s="154">
        <f t="shared" si="3"/>
        <v>7.3666666666666663</v>
      </c>
      <c r="H65" s="171" t="s">
        <v>2719</v>
      </c>
      <c r="I65" s="115" t="s">
        <v>36</v>
      </c>
      <c r="J65" s="173" t="s">
        <v>38</v>
      </c>
      <c r="K65" s="177" t="s">
        <v>2743</v>
      </c>
      <c r="L65" s="118" t="s">
        <v>1148</v>
      </c>
      <c r="M65" s="113">
        <v>1</v>
      </c>
      <c r="N65" s="178" t="s">
        <v>27</v>
      </c>
      <c r="O65" s="118" t="s">
        <v>1148</v>
      </c>
      <c r="P65" s="79"/>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9"/>
    </row>
    <row r="108" spans="1:16" ht="29.5" customHeight="1" thickBot="1"/>
    <row r="109" spans="1:16" s="19" customFormat="1" ht="31.5" customHeight="1" thickBot="1">
      <c r="A109" s="227" t="s">
        <v>2633</v>
      </c>
      <c r="B109" s="228"/>
      <c r="C109" s="228"/>
      <c r="D109" s="228"/>
      <c r="E109" s="228"/>
      <c r="F109" s="228"/>
      <c r="G109" s="228"/>
      <c r="H109" s="228"/>
      <c r="I109" s="228"/>
      <c r="J109" s="228"/>
      <c r="K109" s="228"/>
      <c r="L109" s="228"/>
      <c r="M109" s="228"/>
      <c r="N109" s="228"/>
      <c r="O109" s="229"/>
      <c r="P109" s="76"/>
    </row>
    <row r="110" spans="1:16" ht="15" customHeight="1">
      <c r="A110" s="230" t="s">
        <v>2656</v>
      </c>
      <c r="B110" s="231"/>
      <c r="C110" s="231"/>
      <c r="D110" s="231"/>
      <c r="E110" s="231"/>
      <c r="F110" s="231"/>
      <c r="G110" s="231"/>
      <c r="H110" s="231"/>
      <c r="I110" s="231"/>
      <c r="J110" s="231"/>
      <c r="K110" s="231"/>
      <c r="L110" s="231"/>
      <c r="M110" s="231"/>
      <c r="N110" s="231"/>
      <c r="O110" s="232"/>
    </row>
    <row r="111" spans="1:16" ht="15" thickBot="1">
      <c r="A111" s="233"/>
      <c r="B111" s="234"/>
      <c r="C111" s="234"/>
      <c r="D111" s="234"/>
      <c r="E111" s="234"/>
      <c r="F111" s="234"/>
      <c r="G111" s="234"/>
      <c r="H111" s="234"/>
      <c r="I111" s="234"/>
      <c r="J111" s="234"/>
      <c r="K111" s="234"/>
      <c r="L111" s="234"/>
      <c r="M111" s="234"/>
      <c r="N111" s="234"/>
      <c r="O111" s="235"/>
    </row>
    <row r="112" spans="1:16" s="1" customFormat="1" ht="26.25" customHeight="1" thickBot="1">
      <c r="I112" s="240" t="s">
        <v>9</v>
      </c>
      <c r="J112" s="241"/>
      <c r="O112" s="169"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c r="O161" s="169" t="str">
        <f>HYPERLINK("#MI_Oferente_Singular!A1","INICIO")</f>
        <v>INICIO</v>
      </c>
    </row>
    <row r="162" spans="1:28" s="19" customFormat="1" ht="31.5" customHeight="1" thickBot="1">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c r="A163" s="242" t="s">
        <v>2660</v>
      </c>
      <c r="B163" s="243"/>
      <c r="C163" s="243"/>
      <c r="D163" s="243"/>
      <c r="E163" s="244"/>
      <c r="F163" s="245" t="s">
        <v>2661</v>
      </c>
      <c r="G163" s="245"/>
      <c r="H163" s="245"/>
      <c r="I163" s="242" t="s">
        <v>2630</v>
      </c>
      <c r="J163" s="243"/>
      <c r="K163" s="243"/>
      <c r="L163" s="243"/>
      <c r="M163" s="243"/>
      <c r="N163" s="243"/>
      <c r="O163" s="244"/>
    </row>
    <row r="164" spans="1:28" ht="9" customHeight="1">
      <c r="A164" s="29"/>
      <c r="B164" s="30"/>
      <c r="C164" s="30"/>
      <c r="E164" s="8"/>
      <c r="F164" s="30"/>
      <c r="G164" s="30"/>
      <c r="H164" s="30"/>
      <c r="I164" s="29"/>
      <c r="J164" s="30"/>
      <c r="K164" s="5"/>
      <c r="L164" s="5"/>
      <c r="M164" s="5"/>
      <c r="N164" s="151"/>
      <c r="O164" s="8"/>
      <c r="Q164" s="4" t="s">
        <v>2644</v>
      </c>
    </row>
    <row r="165" spans="1:28">
      <c r="A165" s="9"/>
      <c r="B165" s="213" t="s">
        <v>2614</v>
      </c>
      <c r="C165" s="213"/>
      <c r="D165" s="213"/>
      <c r="E165" s="8"/>
      <c r="F165" s="5"/>
      <c r="G165" s="246" t="s">
        <v>2614</v>
      </c>
      <c r="H165" s="246"/>
      <c r="I165" s="247" t="s">
        <v>1164</v>
      </c>
      <c r="J165" s="248"/>
      <c r="K165" s="248"/>
      <c r="L165" s="248"/>
      <c r="M165" s="248"/>
      <c r="N165" s="107"/>
      <c r="O165" s="8"/>
      <c r="S165" s="51"/>
    </row>
    <row r="166" spans="1:28">
      <c r="A166" s="9"/>
      <c r="B166" s="5"/>
      <c r="C166" s="5"/>
      <c r="D166" s="152" t="s">
        <v>14</v>
      </c>
      <c r="E166" s="8"/>
      <c r="F166" s="5"/>
      <c r="G166" s="26" t="s">
        <v>14</v>
      </c>
      <c r="I166" s="9"/>
      <c r="J166" s="5"/>
      <c r="K166" s="5"/>
      <c r="L166" s="5"/>
      <c r="M166" s="5"/>
      <c r="N166" s="5"/>
      <c r="O166" s="8"/>
    </row>
    <row r="167" spans="1:28">
      <c r="A167" s="9"/>
      <c r="D167" s="107" t="s">
        <v>26</v>
      </c>
      <c r="E167" s="8"/>
      <c r="F167" s="5"/>
      <c r="G167" s="107" t="s">
        <v>26</v>
      </c>
      <c r="I167" s="249" t="s">
        <v>2643</v>
      </c>
      <c r="J167" s="250"/>
      <c r="K167" s="250"/>
      <c r="L167" s="250"/>
      <c r="M167" s="250"/>
      <c r="N167" s="250"/>
      <c r="O167" s="251"/>
      <c r="U167" s="51"/>
    </row>
    <row r="168" spans="1:28">
      <c r="A168" s="9"/>
      <c r="B168" s="226" t="s">
        <v>2658</v>
      </c>
      <c r="C168" s="226"/>
      <c r="D168" s="226"/>
      <c r="E168" s="8"/>
      <c r="F168" s="5"/>
      <c r="H168" s="81" t="s">
        <v>2657</v>
      </c>
      <c r="I168" s="249"/>
      <c r="J168" s="250"/>
      <c r="K168" s="250"/>
      <c r="L168" s="250"/>
      <c r="M168" s="250"/>
      <c r="N168" s="250"/>
      <c r="O168" s="251"/>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3" t="s">
        <v>2668</v>
      </c>
      <c r="B172" s="184"/>
      <c r="C172" s="184"/>
      <c r="D172" s="184"/>
      <c r="E172" s="184"/>
      <c r="F172" s="184"/>
      <c r="G172" s="184"/>
      <c r="H172" s="184"/>
      <c r="I172" s="184"/>
      <c r="J172" s="184"/>
      <c r="K172" s="184"/>
      <c r="L172" s="184"/>
      <c r="M172" s="184"/>
      <c r="N172" s="184"/>
      <c r="O172" s="185"/>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4"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4" t="s">
        <v>2669</v>
      </c>
      <c r="C176" s="214"/>
      <c r="D176" s="214"/>
      <c r="E176" s="214"/>
      <c r="F176" s="214"/>
      <c r="G176" s="214"/>
      <c r="H176" s="20"/>
      <c r="I176" s="221" t="s">
        <v>2675</v>
      </c>
      <c r="J176" s="222"/>
      <c r="K176" s="222"/>
      <c r="L176" s="222"/>
      <c r="M176" s="222"/>
      <c r="O176" s="169" t="str">
        <f>HYPERLINK("#MI_Oferente_Singular!A1","INICIO")</f>
        <v>INICIO</v>
      </c>
      <c r="Q176" s="19"/>
      <c r="R176" s="19"/>
      <c r="S176" s="19"/>
      <c r="T176" s="19"/>
      <c r="U176" s="19"/>
      <c r="V176" s="19"/>
      <c r="W176" s="19"/>
      <c r="X176" s="19"/>
      <c r="Y176" s="19"/>
      <c r="Z176" s="19"/>
      <c r="AA176" s="19"/>
      <c r="AB176" s="19"/>
    </row>
    <row r="177" spans="1:28" ht="23">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
      <c r="A178" s="9"/>
      <c r="B178" s="218"/>
      <c r="C178" s="219"/>
      <c r="D178" s="220"/>
      <c r="E178" s="161"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8"/>
      <c r="Z178" s="159" t="str">
        <f>IF(Y178&gt;0,SUM(E180+Y178),"")</f>
        <v/>
      </c>
      <c r="AA178" s="19"/>
      <c r="AB178" s="19"/>
    </row>
    <row r="179" spans="1:28" ht="23">
      <c r="A179" s="9"/>
      <c r="B179" s="224" t="s">
        <v>2669</v>
      </c>
      <c r="C179" s="224"/>
      <c r="D179" s="224"/>
      <c r="E179" s="165">
        <v>0.02</v>
      </c>
      <c r="F179" s="164"/>
      <c r="G179" s="159" t="str">
        <f>IF(F179&gt;0,SUM(E179+F179),"")</f>
        <v/>
      </c>
      <c r="H179" s="5"/>
      <c r="I179" s="224" t="s">
        <v>2671</v>
      </c>
      <c r="J179" s="224"/>
      <c r="K179" s="224"/>
      <c r="L179" s="224"/>
      <c r="M179" s="166">
        <v>0.02</v>
      </c>
      <c r="O179" s="8"/>
      <c r="Q179" s="19"/>
      <c r="R179" s="153">
        <f>IF(M179&gt;0,SUM(L179+M179),"")</f>
        <v>0.02</v>
      </c>
      <c r="T179" s="19"/>
      <c r="U179" s="180" t="s">
        <v>1166</v>
      </c>
      <c r="V179" s="180"/>
      <c r="W179" s="180"/>
      <c r="X179" s="24">
        <v>0.02</v>
      </c>
      <c r="Y179" s="158"/>
      <c r="Z179" s="159" t="str">
        <f>IF(Y179&gt;0,SUM(E181+Y179),"")</f>
        <v/>
      </c>
      <c r="AA179" s="19"/>
      <c r="AB179" s="19"/>
    </row>
    <row r="180" spans="1:28" ht="23" hidden="1">
      <c r="A180" s="9"/>
      <c r="B180" s="204"/>
      <c r="C180" s="204"/>
      <c r="D180" s="204"/>
      <c r="E180" s="163"/>
      <c r="H180" s="5"/>
      <c r="I180" s="204"/>
      <c r="J180" s="204"/>
      <c r="K180" s="204"/>
      <c r="L180" s="204"/>
      <c r="M180" s="5"/>
      <c r="O180" s="8"/>
      <c r="Q180" s="19"/>
      <c r="R180" s="153" t="str">
        <f>IF(S180&gt;0,SUM(L180+S180),"")</f>
        <v/>
      </c>
      <c r="S180" s="158"/>
      <c r="T180" s="19"/>
      <c r="U180" s="180" t="s">
        <v>1167</v>
      </c>
      <c r="V180" s="180"/>
      <c r="W180" s="180"/>
      <c r="X180" s="24">
        <v>0.03</v>
      </c>
      <c r="Y180" s="158"/>
      <c r="Z180" s="159" t="str">
        <f>IF(Y180&gt;0,SUM(E182+Y180),"")</f>
        <v/>
      </c>
      <c r="AA180" s="19"/>
      <c r="AB180" s="19"/>
    </row>
    <row r="181" spans="1:28" ht="23" hidden="1">
      <c r="A181" s="9"/>
      <c r="B181" s="204"/>
      <c r="C181" s="204"/>
      <c r="D181" s="204"/>
      <c r="E181" s="163"/>
      <c r="H181" s="5"/>
      <c r="I181" s="204"/>
      <c r="J181" s="204"/>
      <c r="K181" s="204"/>
      <c r="L181" s="204"/>
      <c r="M181" s="5"/>
      <c r="O181" s="8"/>
      <c r="Q181" s="19"/>
      <c r="R181" s="153" t="str">
        <f>IF(S181&gt;0,SUM(L181+S181),"")</f>
        <v/>
      </c>
      <c r="S181" s="158"/>
      <c r="T181" s="19"/>
      <c r="U181" s="19"/>
      <c r="V181" s="19"/>
      <c r="W181" s="19"/>
      <c r="X181" s="19"/>
      <c r="Y181" s="19"/>
      <c r="Z181" s="19"/>
      <c r="AA181" s="19"/>
      <c r="AB181" s="19"/>
    </row>
    <row r="182" spans="1:28" ht="23" hidden="1">
      <c r="A182" s="9"/>
      <c r="B182" s="204"/>
      <c r="C182" s="204"/>
      <c r="D182" s="204"/>
      <c r="E182" s="163"/>
      <c r="H182" s="5"/>
      <c r="I182" s="204"/>
      <c r="J182" s="204"/>
      <c r="K182" s="204"/>
      <c r="L182" s="204"/>
      <c r="M182" s="5"/>
      <c r="O182" s="8"/>
      <c r="Q182" s="19"/>
      <c r="R182" s="153" t="str">
        <f>IF(S182&gt;0,SUM(L182+S182),"")</f>
        <v/>
      </c>
      <c r="S182" s="158"/>
      <c r="T182" s="19"/>
      <c r="U182" s="19"/>
      <c r="V182" s="19"/>
      <c r="W182" s="19"/>
      <c r="X182" s="19"/>
      <c r="Y182" s="19"/>
      <c r="Z182" s="19"/>
      <c r="AA182" s="19"/>
      <c r="AB182" s="19"/>
    </row>
    <row r="183" spans="1:28" ht="23">
      <c r="A183" s="9"/>
      <c r="B183" s="5"/>
      <c r="C183" s="5"/>
      <c r="D183" s="5"/>
      <c r="E183" s="5"/>
      <c r="F183" s="5"/>
      <c r="G183" s="5"/>
      <c r="H183" s="5"/>
      <c r="I183" s="204"/>
      <c r="J183" s="204"/>
      <c r="K183" s="204"/>
      <c r="L183" s="204"/>
      <c r="M183" s="5"/>
      <c r="O183" s="8"/>
      <c r="Q183" s="19"/>
      <c r="R183" s="153" t="str">
        <f>IF(S183&gt;0,SUM(L183+S183),"")</f>
        <v/>
      </c>
      <c r="S183" s="158"/>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0">
        <f>+SUM(G179:G182)</f>
        <v>0</v>
      </c>
      <c r="D185" s="91" t="s">
        <v>2628</v>
      </c>
      <c r="E185" s="94">
        <f>+(C185*SUM(K20:K35))</f>
        <v>0</v>
      </c>
      <c r="F185" s="92"/>
      <c r="G185" s="93"/>
      <c r="H185" s="88"/>
      <c r="I185" s="90" t="s">
        <v>2627</v>
      </c>
      <c r="J185" s="160">
        <f>+SUM(M179:M183)</f>
        <v>0.02</v>
      </c>
      <c r="K185" s="205" t="s">
        <v>2628</v>
      </c>
      <c r="L185" s="205"/>
      <c r="M185" s="94">
        <f>+J185*(SUM(K20:K35))</f>
        <v>23715759.059999999</v>
      </c>
      <c r="N185" s="95"/>
      <c r="O185" s="96"/>
    </row>
    <row r="186" spans="1:28" ht="15" thickBot="1">
      <c r="A186" s="10"/>
      <c r="B186" s="97"/>
      <c r="C186" s="97"/>
      <c r="D186" s="97"/>
      <c r="E186" s="97"/>
      <c r="F186" s="97"/>
      <c r="G186" s="97"/>
      <c r="H186" s="97"/>
      <c r="I186" s="162" t="s">
        <v>2673</v>
      </c>
      <c r="J186" s="97"/>
      <c r="K186" s="97"/>
      <c r="L186" s="97"/>
      <c r="M186" s="97"/>
      <c r="N186" s="98"/>
      <c r="O186" s="99"/>
    </row>
    <row r="187" spans="1:28" ht="8.25" customHeight="1" thickBot="1"/>
    <row r="188" spans="1:28" s="19" customFormat="1" ht="31.5" customHeight="1" thickBot="1">
      <c r="A188" s="183" t="s">
        <v>18</v>
      </c>
      <c r="B188" s="184"/>
      <c r="C188" s="184"/>
      <c r="D188" s="184"/>
      <c r="E188" s="184"/>
      <c r="F188" s="184"/>
      <c r="G188" s="184"/>
      <c r="H188" s="184"/>
      <c r="I188" s="184"/>
      <c r="J188" s="184"/>
      <c r="K188" s="184"/>
      <c r="L188" s="184"/>
      <c r="M188" s="184"/>
      <c r="N188" s="184"/>
      <c r="O188" s="185"/>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5" thickBot="1">
      <c r="A190" s="201"/>
      <c r="B190" s="202"/>
      <c r="C190" s="202"/>
      <c r="D190" s="202"/>
      <c r="E190" s="202"/>
      <c r="F190" s="202"/>
      <c r="G190" s="202"/>
      <c r="H190" s="202"/>
      <c r="I190" s="202"/>
      <c r="J190" s="202"/>
      <c r="K190" s="202"/>
      <c r="L190" s="202"/>
      <c r="M190" s="202"/>
      <c r="N190" s="202"/>
      <c r="O190" s="203"/>
    </row>
    <row r="191" spans="1:28" ht="21"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239" t="s">
        <v>2636</v>
      </c>
      <c r="C192" s="239"/>
      <c r="E192" s="5" t="s">
        <v>20</v>
      </c>
      <c r="H192" s="26" t="s">
        <v>24</v>
      </c>
      <c r="J192" s="5" t="s">
        <v>2637</v>
      </c>
      <c r="K192" s="5"/>
      <c r="M192" s="5"/>
      <c r="N192" s="5"/>
      <c r="O192" s="8"/>
      <c r="Q192" s="148"/>
      <c r="R192" s="149"/>
      <c r="S192" s="149"/>
      <c r="T192" s="148"/>
    </row>
    <row r="193" spans="1:18">
      <c r="A193" s="9"/>
      <c r="C193" s="119">
        <v>33709</v>
      </c>
      <c r="D193" s="5"/>
      <c r="E193" s="120">
        <v>69</v>
      </c>
      <c r="F193" s="5"/>
      <c r="G193" s="5"/>
      <c r="H193" s="141" t="s">
        <v>2745</v>
      </c>
      <c r="J193" s="5"/>
      <c r="K193" s="121">
        <v>39430</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3" t="s">
        <v>29</v>
      </c>
      <c r="B197" s="184"/>
      <c r="C197" s="184"/>
      <c r="D197" s="184"/>
      <c r="E197" s="184"/>
      <c r="F197" s="184"/>
      <c r="G197" s="184"/>
      <c r="H197" s="184"/>
      <c r="I197" s="184"/>
      <c r="J197" s="184"/>
      <c r="K197" s="184"/>
      <c r="L197" s="184"/>
      <c r="M197" s="184"/>
      <c r="N197" s="184"/>
      <c r="O197" s="185"/>
      <c r="P197" s="76"/>
    </row>
    <row r="198" spans="1:18" ht="21"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197" t="s">
        <v>2659</v>
      </c>
      <c r="C199" s="197"/>
      <c r="D199" s="197"/>
      <c r="E199" s="197"/>
      <c r="F199" s="197"/>
      <c r="G199" s="197"/>
      <c r="H199" s="197"/>
      <c r="I199" s="197"/>
      <c r="J199" s="197"/>
      <c r="K199" s="197"/>
      <c r="L199" s="197"/>
      <c r="M199" s="197"/>
      <c r="N199" s="197"/>
      <c r="O199" s="8"/>
    </row>
    <row r="200" spans="1:18">
      <c r="A200" s="9"/>
      <c r="B200" s="236"/>
      <c r="C200" s="236"/>
      <c r="D200" s="236"/>
      <c r="E200" s="236"/>
      <c r="F200" s="236"/>
      <c r="G200" s="236"/>
      <c r="H200" s="236"/>
      <c r="I200" s="236"/>
      <c r="J200" s="236"/>
      <c r="K200" s="236"/>
      <c r="L200" s="236"/>
      <c r="M200" s="236"/>
      <c r="N200" s="236"/>
      <c r="O200" s="8"/>
    </row>
    <row r="201" spans="1:18">
      <c r="A201" s="9"/>
      <c r="B201" s="237" t="s">
        <v>2648</v>
      </c>
      <c r="C201" s="238"/>
      <c r="D201" s="238"/>
      <c r="E201" s="238"/>
      <c r="F201" s="238"/>
      <c r="G201" s="238"/>
      <c r="H201" s="238"/>
      <c r="I201" s="238"/>
      <c r="J201" s="238"/>
      <c r="K201" s="238"/>
      <c r="L201" s="238"/>
      <c r="M201" s="238"/>
      <c r="N201" s="238"/>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9" t="s">
        <v>2746</v>
      </c>
      <c r="J211" s="27" t="s">
        <v>2622</v>
      </c>
      <c r="K211" s="142"/>
      <c r="L211" s="21"/>
      <c r="M211" s="21"/>
      <c r="N211" s="21"/>
      <c r="O211" s="8"/>
    </row>
    <row r="212" spans="1:15">
      <c r="A212" s="9"/>
      <c r="B212" s="27" t="s">
        <v>2619</v>
      </c>
      <c r="C212" s="141" t="s">
        <v>2745</v>
      </c>
      <c r="D212" s="21"/>
      <c r="G212" s="27" t="s">
        <v>2621</v>
      </c>
      <c r="H212" s="179" t="s">
        <v>2747</v>
      </c>
      <c r="J212" s="27" t="s">
        <v>2623</v>
      </c>
      <c r="K212" s="141"/>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2020-12-25T17:40:16Z</cp:lastPrinted>
  <dcterms:created xsi:type="dcterms:W3CDTF">2020-10-14T21:57:42Z</dcterms:created>
  <dcterms:modified xsi:type="dcterms:W3CDTF">2020-12-25T18:59:13Z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