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0225"/>
  <workbookPr codeName="ThisWorkbook" autoCompressPictures="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75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<sst xmlns="http://schemas.openxmlformats.org/spreadsheetml/2006/main" count="3228" uniqueCount="2750">
  <si>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</si>
  <si>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</si>
  <si>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</si>
  <si>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</si>
  <si>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</si>
  <si>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</si>
  <si>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</si>
  <si>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</si>
  <si>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</si>
  <si>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</si>
  <si>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</si>
  <si>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</si>
  <si>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</si>
  <si>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</si>
  <si>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</si>
  <si>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</si>
  <si>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</si>
  <si>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</si>
  <si>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</si>
  <si>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</si>
  <si>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</si>
  <si>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</si>
  <si>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</si>
  <si>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</si>
  <si>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</si>
  <si>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</si>
  <si>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</si>
  <si>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</si>
  <si>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</si>
  <si>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</si>
  <si>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</si>
  <si>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</si>
  <si>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</si>
  <si>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</si>
  <si>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</si>
  <si>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</si>
  <si>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</si>
  <si>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</si>
  <si>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</si>
  <si>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</si>
  <si>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</si>
  <si>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</si>
  <si>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</si>
  <si>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</si>
  <si>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</si>
  <si>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</si>
  <si>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</si>
  <si>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</si>
  <si>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</si>
  <si>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</si>
  <si>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</si>
  <si>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</si>
  <si>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</si>
  <si>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</si>
  <si>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</si>
  <si>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</si>
  <si>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</si>
  <si>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</si>
  <si>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</si>
  <si>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</si>
  <si>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</si>
  <si>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</si>
  <si>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</si>
  <si>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</si>
  <si>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</si>
  <si>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</si>
  <si>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</si>
  <si>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</si>
  <si>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</si>
  <si>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</si>
  <si>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</si>
  <si>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</si>
  <si>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</si>
  <si>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</si>
  <si>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</si>
  <si>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</si>
  <si>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</si>
  <si>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</si>
  <si>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</si>
  <si>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</si>
  <si>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</si>
  <si>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</si>
  <si>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</si>
  <si>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</si>
  <si>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</si>
  <si>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</si>
  <si>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</si>
  <si>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</si>
  <si>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</si>
  <si>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</si>
  <si>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</si>
  <si>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</si>
  <si>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</si>
  <si>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</si>
  <si>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</si>
  <si>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</si>
  <si>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</si>
  <si>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</si>
  <si>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</si>
  <si>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</si>
  <si>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</si>
  <si>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</si>
  <si>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</si>
  <si>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</si>
  <si>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</si>
  <si>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</si>
  <si>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</si>
  <si>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</si>
  <si>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</si>
  <si>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</si>
  <si>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</si>
  <si>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</si>
  <si>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</si>
  <si>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</si>
  <si>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</si>
  <si>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</si>
  <si>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</si>
  <si>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</si>
  <si>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</si>
  <si>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</si>
  <si>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</si>
  <si>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</si>
  <si>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</si>
  <si>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</si>
  <si>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</si>
  <si>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</si>
  <si>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</si>
  <si>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</si>
  <si>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</si>
  <si>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</si>
  <si>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</si>
  <si>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</si>
  <si>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</si>
  <si>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</si>
  <si>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</si>
  <si>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</si>
  <si>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</si>
  <si>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</si>
  <si>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</si>
  <si>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</si>
  <si>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</si>
  <si>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</si>
  <si>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</si>
  <si>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</si>
  <si>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</si>
  <si>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</si>
  <si>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</si>
  <si>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</si>
  <si>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</si>
  <si>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</si>
  <si>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</si>
  <si>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</si>
  <si>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</si>
  <si>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</si>
  <si>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</si>
  <si>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</si>
  <si>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</si>
  <si>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</si>
  <si>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</si>
  <si>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</si>
  <si>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</si>
  <si>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</si>
  <si>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</si>
  <si>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</si>
  <si>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</si>
  <si>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</si>
  <si>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</si>
  <si>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</si>
  <si>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</si>
  <si>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</si>
  <si>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</si>
  <si>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</si>
  <si>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</si>
  <si>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</si>
  <si>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</si>
  <si>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</si>
  <si>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</si>
  <si>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</si>
  <si>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</si>
  <si>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</si>
  <si>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</si>
  <si>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</si>
  <si>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</si>
  <si>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</si>
  <si>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</si>
  <si>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</si>
  <si>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</si>
  <si>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</si>
  <si>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</si>
  <si>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</si>
  <si>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</si>
  <si>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</si>
  <si>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</si>
  <si>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</si>
  <si>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</si>
  <si>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</si>
  <si>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</si>
  <si>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</si>
  <si>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</si>
  <si>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</si>
  <si>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</si>
  <si>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</si>
  <si>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</si>
  <si>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</si>
  <si>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</si>
  <si>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</si>
  <si>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</si>
  <si>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</si>
  <si>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</si>
  <si>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</si>
  <si>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</si>
  <si>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</si>
  <si>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</si>
  <si>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</si>
  <si>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</si>
  <si>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</si>
  <si>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</si>
  <si>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</si>
  <si>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</si>
  <si>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</si>
  <si>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</si>
  <si>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</si>
  <si>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</si>
  <si>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</si>
  <si>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</si>
  <si>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</si>
  <si>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</si>
  <si>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</si>
  <si>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</si>
  <si>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</si>
  <si>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</si>
  <si>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</si>
  <si>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</si>
  <si>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</si>
  <si>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</si>
  <si>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</si>
  <si>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</si>
  <si>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</si>
  <si>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</si>
  <si>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</si>
  <si>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</si>
  <si>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</si>
  <si>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</si>
  <si>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</si>
  <si>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</si>
  <si>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</si>
  <si>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</si>
  <si>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</si>
  <si>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</si>
  <si>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</si>
  <si>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</si>
  <si>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</si>
  <si>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</si>
  <si>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</si>
  <si>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</si>
  <si>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</si>
  <si>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</si>
  <si>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</si>
  <si>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</si>
  <si>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</si>
  <si>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</si>
  <si>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</si>
  <si>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</si>
  <si>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</si>
  <si>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</si>
  <si>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</si>
  <si>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</si>
  <si>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</si>
  <si>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</si>
  <si>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</si>
  <si>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</si>
  <si>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</si>
  <si>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</si>
  <si>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</si>
  <si>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</si>
  <si>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</si>
  <si>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</si>
  <si>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</si>
  <si>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</si>
  <si>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</si>
  <si>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</si>
  <si>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</si>
  <si>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</si>
  <si>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</si>
  <si>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</si>
  <si>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</si>
  <si>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</si>
  <si>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</si>
  <si>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</si>
  <si>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</si>
  <si>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</si>
  <si>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</si>
  <si>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</si>
  <si>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</si>
  <si>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</si>
  <si>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</si>
  <si>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</si>
  <si>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</si>
  <si>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</si>
  <si>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</si>
  <si>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</si>
  <si>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</si>
  <si>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</si>
  <si>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</si>
  <si>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</si>
  <si>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</si>
  <si>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</si>
  <si>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</si>
  <si>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</si>
  <si>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</si>
  <si>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</si>
  <si>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</si>
  <si>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</si>
  <si>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</si>
  <si>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</si>
  <si>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</si>
  <si>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</si>
  <si>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</si>
  <si>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</si>
  <si>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</si>
  <si>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</si>
  <si>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</si>
  <si>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</si>
  <si>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</si>
  <si>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</si>
  <si>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</si>
  <si>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</si>
  <si>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</si>
  <si>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</si>
  <si>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</si>
  <si>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</si>
  <si>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</si>
  <si>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</si>
  <si>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</si>
  <si>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</si>
  <si>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</si>
  <si>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</si>
  <si>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</si>
  <si>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</si>
  <si>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</si>
  <si>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</si>
  <si>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</si>
  <si>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</si>
  <si>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</si>
  <si>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</si>
  <si>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</si>
  <si>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</si>
  <si>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</si>
  <si>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</si>
  <si>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</si>
  <si>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</si>
  <si>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</si>
  <si>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</si>
  <si>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</si>
  <si>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</si>
  <si>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</si>
  <si>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</si>
  <si>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</si>
  <si>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</si>
  <si>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</si>
  <si>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</si>
  <si>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</si>
  <si>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</si>
  <si>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</si>
  <si>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</si>
  <si>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</si>
  <si>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</si>
  <si>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</si>
  <si>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</si>
  <si>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</si>
  <si>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</si>
  <si>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</si>
  <si>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</si>
  <si>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</si>
  <si>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</si>
  <si>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</si>
  <si>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</si>
  <si>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</si>
  <si>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</si>
  <si>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</si>
  <si>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</si>
  <si>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</si>
  <si>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</si>
  <si>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</si>
  <si>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</si>
  <si>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</si>
  <si>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</si>
  <si>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</si>
  <si>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</si>
  <si>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</si>
  <si>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</si>
  <si>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</si>
  <si>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</si>
  <si>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</si>
  <si>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</si>
  <si>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</si>
  <si>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</si>
  <si>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</si>
  <si>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</si>
  <si>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</si>
  <si>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</si>
  <si>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</si>
  <si>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</si>
  <si>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</si>
  <si>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</si>
  <si>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</si>
  <si>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</si>
  <si>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</si>
  <si>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</si>
  <si>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</si>
  <si>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</si>
  <si>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</si>
  <si>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</si>
  <si>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</si>
  <si>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</si>
  <si>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</si>
  <si>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</si>
  <si>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</si>
  <si>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</si>
  <si>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</si>
  <si>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</si>
  <si>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</si>
  <si>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</si>
  <si>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</si>
  <si>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</si>
  <si>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</si>
  <si>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</si>
  <si>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</si>
  <si>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</si>
  <si>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</si>
  <si>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</si>
  <si>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</si>
  <si>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</si>
  <si>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</si>
  <si>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</si>
  <si>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</si>
  <si>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</si>
  <si>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</si>
  <si>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</si>
  <si>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</si>
  <si>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</si>
  <si>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</si>
  <si>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</si>
  <si>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</si>
  <si>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</si>
  <si>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</si>
  <si>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</si>
  <si>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</si>
  <si>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</si>
  <si>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</si>
  <si>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</si>
  <si>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</si>
  <si>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</si>
  <si>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</si>
  <si>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</si>
  <si>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</si>
  <si>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</si>
  <si>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</si>
  <si>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</si>
  <si>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</si>
  <si>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</si>
  <si>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</si>
  <si>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</si>
  <si>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</si>
  <si>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</si>
  <si>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</si>
  <si>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</si>
  <si>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</si>
  <si>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</si>
  <si>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</si>
  <si>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</si>
  <si>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</si>
  <si>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</si>
  <si>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</si>
  <si>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</si>
  <si>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</si>
  <si>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</si>
  <si>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</si>
  <si>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</si>
  <si>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</si>
  <si>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</si>
  <si>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</si>
  <si>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</si>
  <si>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</si>
  <si>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</si>
  <si>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</si>
  <si>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</si>
  <si>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</si>
  <si>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</si>
  <si>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</si>
  <si>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</si>
  <si>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</si>
  <si>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</si>
  <si>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</si>
  <si>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</si>
  <si>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</si>
  <si>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</si>
  <si>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</si>
  <si>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</si>
  <si>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</si>
  <si>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</si>
  <si>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</si>
  <si>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</si>
  <si>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</si>
  <si>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</si>
  <si>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</si>
  <si>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</si>
  <si>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</si>
  <si>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</si>
  <si>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</si>
  <si>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</si>
  <si>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</si>
  <si>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</si>
  <si>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</si>
  <si>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</si>
  <si>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</si>
  <si>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</si>
  <si>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</si>
  <si>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</si>
  <si>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</si>
  <si>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</si>
  <si>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</si>
  <si>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</si>
  <si>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</si>
  <si>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</si>
  <si>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</si>
  <si>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</si>
  <si>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</si>
  <si>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</si>
  <si>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</si>
  <si>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</si>
  <si>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</si>
  <si>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</si>
  <si>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</si>
  <si>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</si>
  <si>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</si>
  <si>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</si>
  <si>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</si>
  <si>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</si>
  <si>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</si>
  <si>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</si>
  <si>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</si>
  <si>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</si>
  <si>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</si>
  <si>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</si>
  <si>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</si>
  <si>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</si>
  <si>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</si>
  <si>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</si>
  <si>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</si>
  <si>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</si>
  <si>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</si>
  <si>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</si>
  <si>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</si>
  <si>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</si>
  <si>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</si>
  <si>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</si>
  <si>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</si>
  <si>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</si>
  <si>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</si>
  <si>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</si>
  <si>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</si>
  <si>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</si>
  <si>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</si>
  <si>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</si>
  <si>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</si>
  <si>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</si>
  <si>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</si>
  <si>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</si>
  <si>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</si>
  <si>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</si>
  <si>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</si>
  <si>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</si>
  <si>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</si>
  <si>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</si>
  <si>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</si>
  <si>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</si>
  <si>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</si>
  <si>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</si>
  <si>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</si>
  <si>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</si>
  <si>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</si>
  <si>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</si>
  <si>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</si>
  <si>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</si>
  <si>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</si>
  <si>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</si>
  <si>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</si>
  <si>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</si>
  <si>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</si>
  <si>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</si>
  <si>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</si>
  <si>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</si>
  <si>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</si>
  <si>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</si>
  <si>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</si>
  <si>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</si>
  <si>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</si>
  <si>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</si>
  <si>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</si>
  <si>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</si>
  <si>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</si>
  <si>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</si>
  <si>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</si>
  <si>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</si>
  <si>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</si>
  <si>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</si>
  <si>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</si>
  <si>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</si>
  <si>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</si>
  <si>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</si>
  <si>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</si>
  <si>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</si>
  <si>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</si>
  <si>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</si>
  <si>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</si>
  <si>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</si>
  <si>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</si>
  <si>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</si>
  <si>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</si>
  <si>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</si>
  <si>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</si>
  <si>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</si>
  <si>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</si>
  <si>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</si>
  <si>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</si>
  <si>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</si>
  <si>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</si>
  <si>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</si>
  <si>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</si>
  <si>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</si>
  <si>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</si>
  <si>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</si>
  <si>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</si>
  <si>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</si>
  <si>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</si>
  <si>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</si>
  <si>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</si>
  <si>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</si>
  <si>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</si>
  <si>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</si>
  <si>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</si>
  <si>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</si>
  <si>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</si>
  <si>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</si>
  <si>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</si>
  <si>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</si>
  <si>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</si>
  <si>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</si>
  <si>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</si>
  <si>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</si>
  <si>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</si>
  <si>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</si>
  <si>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</si>
  <si>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</si>
  <si>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</si>
  <si>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</si>
  <si>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</si>
  <si>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</si>
  <si>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</si>
  <si>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</si>
  <si>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</si>
  <si>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</si>
  <si>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</si>
  <si>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</si>
  <si>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</si>
  <si>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</si>
  <si>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</si>
  <si>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</si>
  <si>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</si>
  <si>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</si>
  <si>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</si>
  <si>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</si>
  <si>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</si>
  <si>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</si>
  <si>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</si>
  <si>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</si>
  <si>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</si>
  <si>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</si>
  <si>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</si>
  <si>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</si>
  <si>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</si>
  <si>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</si>
  <si>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</si>
  <si>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</si>
  <si>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</si>
  <si>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</si>
  <si>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</si>
  <si>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</si>
  <si>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</si>
  <si>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</si>
  <si>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</si>
  <si>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</si>
  <si>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</si>
  <si>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</si>
  <si>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</si>
  <si>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</si>
  <si>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</si>
  <si>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</si>
  <si>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</si>
  <si>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</si>
  <si>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</si>
  <si>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</si>
  <si>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</si>
  <si>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</si>
  <si>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</si>
  <si>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</si>
  <si>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</si>
  <si>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</si>
  <si>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</si>
  <si>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</si>
  <si>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</si>
  <si>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</si>
  <si>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</si>
  <si>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</si>
  <si>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</si>
  <si>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</si>
  <si>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</si>
  <si>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</si>
  <si>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</si>
  <si>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</si>
  <si>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</si>
  <si>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</si>
  <si>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</si>
  <si>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</si>
  <si>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</si>
  <si>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</si>
  <si>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</si>
  <si>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</si>
  <si>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</si>
  <si>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</si>
  <si>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</si>
  <si>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</si>
  <si>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</si>
  <si>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</si>
  <si>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</si>
  <si>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</si>
  <si>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</si>
  <si>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</si>
  <si>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</si>
  <si>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</si>
  <si>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</si>
  <si>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</si>
  <si>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</si>
  <si>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</si>
  <si>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</si>
  <si>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</si>
  <si>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</si>
  <si>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</si>
  <si>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</si>
  <si>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</si>
  <si>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</si>
  <si>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</si>
  <si>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</si>
  <si>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</si>
  <si>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</si>
  <si>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</si>
  <si>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</si>
  <si>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</si>
  <si>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</si>
  <si>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</si>
  <si>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</si>
  <si>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</si>
  <si>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</si>
  <si>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</si>
  <si>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</si>
  <si>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</si>
  <si>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</si>
  <si>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</si>
  <si>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</si>
  <si>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</si>
  <si>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</si>
  <si>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</si>
  <si>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</si>
  <si>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</si>
  <si>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</si>
  <si>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</si>
  <si>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</si>
  <si>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</si>
  <si>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</si>
  <si>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</si>
  <si>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</si>
  <si>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</si>
  <si>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</si>
  <si>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</si>
  <si>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</si>
  <si>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</si>
  <si>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</si>
  <si>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</si>
  <si>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</si>
  <si>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</si>
  <si>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</si>
  <si>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</si>
  <si>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</si>
  <si>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</si>
  <si>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</si>
  <si>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</si>
  <si>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</si>
  <si>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</si>
  <si>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</si>
  <si>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</si>
  <si>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</si>
  <si>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</si>
  <si>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</si>
  <si>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</si>
  <si>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</si>
  <si>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</si>
  <si>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</si>
  <si>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</si>
  <si>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</si>
  <si>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</si>
  <si>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</si>
  <si>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</si>
  <si>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</si>
  <si>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</si>
  <si>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</si>
  <si>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</si>
  <si>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</si>
  <si>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</si>
  <si>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</si>
  <si>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</si>
  <si>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</si>
  <si>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</si>
  <si>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</si>
  <si>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</si>
  <si>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</si>
  <si>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</si>
  <si>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</si>
  <si>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</si>
  <si>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</si>
  <si>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</si>
  <si>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</si>
  <si>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</si>
  <si>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</si>
  <si>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</si>
  <si>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</si>
  <si>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</si>
  <si>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</si>
  <si>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</si>
  <si>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</si>
  <si>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</si>
  <si>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</si>
  <si>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</si>
  <si>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</si>
  <si>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</si>
  <si>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</si>
  <si>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</si>
  <si>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</si>
  <si>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</si>
  <si>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</si>
  <si>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</si>
  <si>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</si>
  <si>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</si>
  <si>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</si>
  <si>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</si>
  <si>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</si>
  <si>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</si>
  <si>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</si>
  <si>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</si>
  <si>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</si>
  <si>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</si>
  <si>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</si>
  <si>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</si>
  <si>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</si>
  <si>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</si>
  <si>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</si>
  <si>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</si>
  <si>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</si>
  <si>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</si>
  <si>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</si>
  <si>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</si>
  <si>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</si>
  <si>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</si>
  <si>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</si>
  <si>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</si>
  <si>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</si>
  <si>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</si>
  <si>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</si>
  <si>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</si>
  <si>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</si>
  <si>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</si>
  <si>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</si>
  <si>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</si>
  <si>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</si>
  <si>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</si>
  <si>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</si>
  <si>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</si>
  <si>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</si>
  <si>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</si>
  <si>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</si>
  <si>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</si>
  <si>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</si>
  <si>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</si>
  <si>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</si>
  <si>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</si>
  <si>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</si>
  <si>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</si>
  <si>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</si>
  <si>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</si>
  <si>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</si>
  <si>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</si>
  <si>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</si>
  <si>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</si>
  <si>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</si>
  <si>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</si>
  <si>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</si>
  <si>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</si>
  <si>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</si>
  <si>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</si>
  <si>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</si>
  <si>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</si>
  <si>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</si>
  <si>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</si>
  <si>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</si>
  <si>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</si>
  <si>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</si>
  <si>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</si>
  <si>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</si>
  <si>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</si>
  <si>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</si>
  <si>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</si>
  <si>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</si>
  <si>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</si>
  <si>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</si>
  <si>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</si>
  <si>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</si>
  <si>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</si>
  <si>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</si>
  <si>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</si>
  <si>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</si>
  <si>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</si>
  <si>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</si>
  <si>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</si>
  <si>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</si>
  <si>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</si>
  <si>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</si>
  <si>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</si>
  <si>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</si>
  <si>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</si>
  <si>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</si>
  <si>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</si>
  <si>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</si>
  <si>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</si>
  <si>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</si>
  <si>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</si>
  <si>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</si>
  <si>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</si>
  <si>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</si>
  <si>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</si>
  <si>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</si>
  <si>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</si>
  <si>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</si>
  <si>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</si>
  <si>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</si>
  <si>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</si>
  <si>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</si>
  <si>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</si>
  <si>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</si>
  <si>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</si>
  <si>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</si>
  <si>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</si>
  <si>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</si>
  <si>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</si>
  <si>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</si>
  <si>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</si>
  <si>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</si>
  <si>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</si>
  <si>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</si>
  <si>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</si>
  <si>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</si>
  <si>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</si>
  <si>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</si>
  <si>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</si>
  <si>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</si>
  <si>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</si>
  <si>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</si>
  <si>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</si>
  <si>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</si>
  <si>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</si>
  <si>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</si>
  <si>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</si>
  <si>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</si>
  <si>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</si>
  <si>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</si>
  <si>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</si>
  <si>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</si>
  <si>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</si>
  <si>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</si>
  <si>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</si>
  <si>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</si>
  <si>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</si>
  <si>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</si>
  <si>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</si>
  <si>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</si>
  <si>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</si>
  <si>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</si>
  <si>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</si>
  <si>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</si>
  <si>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</si>
  <si>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</si>
  <si>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</si>
  <si>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</si>
  <si>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</si>
  <si>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</si>
  <si>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</si>
  <si>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</si>
  <si>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</si>
  <si>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</si>
  <si>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</si>
  <si>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</si>
  <si>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</si>
  <si>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</si>
  <si>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</si>
  <si>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</si>
  <si>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</si>
  <si>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</si>
  <si>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</si>
  <si>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</si>
  <si>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</si>
  <si>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</si>
  <si>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</si>
  <si>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</si>
  <si>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</si>
  <si>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</si>
  <si>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</si>
  <si>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</si>
  <si>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</si>
  <si>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</si>
  <si>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</si>
  <si>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</si>
  <si>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</si>
  <si>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</si>
  <si>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</si>
  <si>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</si>
  <si>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</si>
  <si>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</si>
  <si>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</si>
  <si>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</si>
  <si>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</si>
  <si>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</si>
  <si>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</si>
  <si>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</si>
  <si>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</si>
  <si>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</si>
  <si>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</si>
  <si>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</si>
  <si>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</si>
  <si>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</si>
  <si>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</si>
  <si>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</si>
  <si>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</si>
  <si>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</si>
  <si>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</si>
  <si>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</si>
  <si>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</si>
  <si>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</si>
  <si>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</si>
  <si>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</si>
  <si>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</si>
  <si>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</si>
  <si>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</si>
  <si>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</si>
  <si>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</si>
  <si>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</si>
  <si>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</si>
  <si>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</si>
  <si>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</si>
  <si>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</si>
  <si>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</si>
  <si>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</si>
  <si>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</si>
  <si>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</si>
  <si>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</si>
  <si>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</si>
  <si>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</si>
  <si>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</si>
  <si>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</si>
  <si>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</si>
  <si>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</si>
  <si>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</si>
  <si>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</si>
  <si>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</si>
  <si>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</si>
  <si>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</si>
  <si>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</si>
  <si>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</si>
  <si>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</si>
  <si>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</si>
  <si>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</si>
  <si>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</si>
  <si>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</si>
  <si>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</si>
  <si>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</si>
  <si>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</si>
  <si>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</si>
  <si>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</si>
  <si>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</si>
  <si>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</si>
  <si>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</si>
  <si>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</si>
  <si>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</si>
  <si>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</si>
  <si>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</si>
  <si>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</si>
  <si>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</si>
  <si>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</si>
  <si>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</si>
  <si>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</si>
  <si>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</si>
  <si>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</si>
  <si>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</si>
  <si>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</si>
  <si>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</si>
  <si>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</si>
  <si>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</si>
  <si>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</si>
  <si>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</si>
  <si>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</si>
  <si>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</si>
  <si>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</si>
  <si>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</si>
  <si>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</si>
  <si>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</si>
  <si>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</si>
  <si>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</si>
  <si>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</si>
  <si>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</si>
  <si>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</si>
  <si>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</si>
  <si>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</si>
  <si>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</si>
  <si>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</si>
  <si>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</si>
  <si>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</si>
  <si>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</si>
  <si>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</si>
  <si>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</si>
  <si>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</si>
  <si>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</si>
  <si>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</si>
  <si>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</si>
  <si>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</si>
  <si>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</si>
  <si>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</si>
  <si>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</si>
  <si>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</si>
  <si>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</si>
  <si>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</si>
  <si>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</si>
  <si>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</si>
  <si>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</si>
  <si>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</si>
  <si>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</si>
  <si>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</si>
  <si>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</si>
  <si>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</si>
  <si>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</si>
  <si>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</si>
  <si>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</si>
  <si>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</si>
  <si>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</si>
  <si>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</si>
  <si>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</si>
  <si>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</si>
  <si>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</si>
  <si>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</si>
  <si>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</si>
  <si>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</si>
  <si>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</si>
  <si>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</si>
  <si>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</si>
  <si>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</si>
  <si>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</si>
  <si>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</si>
  <si>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</si>
  <si>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</si>
  <si>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</si>
  <si>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</si>
  <si>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</si>
  <si>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</si>
  <si>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</si>
  <si>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</si>
  <si>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</si>
  <si>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</si>
  <si>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</si>
  <si>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</si>
  <si>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</si>
  <si>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</si>
  <si>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</si>
  <si>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</si>
  <si>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</si>
  <si>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</si>
  <si>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</si>
  <si>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</si>
  <si>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</si>
  <si>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</si>
  <si>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</si>
  <si>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</si>
  <si>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</si>
  <si>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</si>
  <si>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</si>
  <si>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</si>
  <si>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</si>
  <si>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</si>
  <si>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</si>
  <si>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</si>
  <si>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</si>
  <si>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</si>
  <si>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</si>
  <si>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</si>
  <si>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</si>
  <si>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</si>
  <si>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</si>
  <si>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</si>
  <si>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</si>
  <si>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</si>
  <si>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</si>
  <si>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</si>
  <si>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</si>
  <si>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</si>
  <si>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</si>
  <si>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</si>
  <si>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</si>
  <si>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</si>
  <si>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</si>
  <si>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</si>
  <si>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</si>
  <si>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</si>
  <si>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</si>
  <si>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</si>
  <si>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</si>
  <si>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</si>
  <si>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</si>
  <si>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</si>
  <si>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</si>
  <si>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</si>
  <si>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</si>
  <si>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</si>
  <si>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</si>
  <si>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</si>
  <si>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</si>
  <si>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</si>
  <si>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</si>
  <si>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</si>
  <si>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</si>
  <si>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</si>
  <si>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</si>
  <si>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</si>
  <si>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</si>
  <si>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</si>
  <si>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</si>
  <si>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</si>
  <si>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</si>
  <si>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</si>
  <si>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</si>
  <si>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</si>
  <si>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</si>
  <si>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</si>
  <si>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</si>
  <si>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</si>
  <si>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</si>
  <si>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</si>
  <si>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</si>
  <si>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</si>
  <si>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</si>
  <si>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</si>
  <si>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</si>
  <si>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</si>
  <si>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</si>
  <si>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</si>
  <si>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</si>
  <si>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</si>
  <si>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</si>
  <si>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</si>
  <si>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</si>
  <si>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</si>
  <si>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</si>
  <si>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</si>
  <si>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</si>
  <si>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</si>
  <si>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</si>
  <si>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</si>
  <si>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</si>
  <si>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</si>
  <si>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</si>
  <si>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</si>
  <si>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</si>
  <si>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</si>
  <si>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</si>
  <si>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</si>
  <si>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</si>
  <si>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</si>
  <si>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</si>
  <si>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</si>
  <si>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</si>
  <si>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</si>
  <si>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</si>
  <si>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</si>
  <si>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</si>
  <si>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</si>
  <si>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</si>
  <si>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</si>
  <si>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</si>
  <si>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</si>
  <si>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</si>
  <si>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</si>
  <si>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</si>
  <si>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</si>
  <si>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</si>
  <si>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</si>
  <si>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</si>
  <si>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</si>
  <si>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</si>
  <si>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</si>
  <si>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</si>
  <si>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</si>
  <si>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</si>
  <si>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</si>
  <si>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</si>
  <si>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</si>
  <si>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</si>
  <si>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</si>
  <si>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</si>
  <si>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</si>
  <si>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</si>
  <si>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</si>
  <si>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</si>
  <si>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</si>
  <si>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</si>
  <si>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</si>
  <si>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</si>
  <si>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</si>
  <si>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</si>
  <si>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</si>
  <si>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</si>
  <si>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</si>
  <si>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</si>
  <si>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</si>
  <si>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</si>
  <si>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</si>
  <si>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</si>
  <si>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</si>
  <si>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</si>
  <si>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</si>
  <si>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</si>
  <si>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</si>
  <si>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</si>
  <si>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</si>
  <si>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</si>
  <si>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</si>
  <si>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</si>
  <si>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</si>
  <si>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</si>
  <si>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</si>
  <si>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</si>
  <si>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</si>
  <si>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</si>
  <si>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</si>
  <si>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</si>
  <si>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</si>
  <si>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</si>
  <si>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</si>
  <si>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</si>
  <si>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</si>
  <si>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</si>
  <si>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</si>
  <si>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</si>
  <si>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</si>
  <si>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</si>
  <si>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</si>
  <si>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</si>
  <si>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</si>
  <si>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</si>
  <si>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</si>
  <si>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</si>
  <si>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</si>
  <si>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</si>
  <si>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</si>
  <si>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</si>
  <si>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</si>
  <si>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</si>
  <si>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</si>
  <si>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</si>
  <si>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</si>
  <si>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</si>
  <si>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</si>
  <si>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</si>
  <si>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</si>
  <si>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</si>
  <si>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</si>
  <si>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</si>
  <si>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</si>
  <si>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</si>
  <si>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</si>
  <si>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</si>
  <si>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</si>
  <si>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</si>
  <si>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</si>
  <si>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</si>
  <si>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</si>
  <si>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</si>
  <si>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</si>
  <si>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</si>
  <si>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</si>
  <si>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</si>
  <si>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</si>
  <si>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</si>
  <si>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</si>
  <si>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</si>
  <si>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</si>
  <si>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</si>
  <si>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</si>
  <si>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</si>
  <si>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</si>
  <si>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</si>
  <si>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</si>
  <si>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</si>
  <si>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</si>
  <si>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</si>
  <si>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</si>
  <si>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</si>
  <si>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</si>
  <si>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</si>
  <si>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</si>
  <si>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</si>
  <si>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</si>
  <si>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</si>
  <si>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</si>
  <si>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</si>
  <si>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</si>
  <si>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</si>
  <si>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</si>
  <si>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</si>
  <si>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</si>
  <si>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</si>
  <si>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</si>
  <si>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</si>
  <si>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</si>
  <si>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</si>
  <si>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</si>
  <si>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</si>
  <si>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</si>
  <si>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</si>
  <si>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</si>
  <si>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</si>
  <si>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</si>
  <si>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</si>
  <si>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</si>
  <si>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</si>
  <si>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</si>
  <si>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</si>
  <si>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</si>
  <si>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</si>
  <si>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</si>
  <si>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</si>
  <si>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</si>
  <si>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</si>
  <si>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</si>
  <si>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</si>
  <si>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</si>
  <si>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</si>
  <si>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</si>
  <si>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</si>
  <si>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</si>
  <si>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</si>
  <si>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</si>
  <si>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</si>
  <si>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</si>
  <si>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</si>
  <si>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</si>
  <si>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</si>
  <si>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</si>
  <si>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</si>
  <si>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</si>
  <si>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</si>
  <si>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</si>
  <si>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</si>
  <si>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</si>
  <si>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</si>
  <si>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</si>
  <si>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</si>
  <si>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</si>
  <si>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</si>
  <si>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</si>
  <si>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</si>
  <si>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</si>
  <si>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</si>
  <si>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</si>
  <si>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</si>
  <si>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</si>
  <si>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</si>
  <si>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</si>
  <si>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</si>
  <si>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</si>
  <si>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</si>
  <si>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</si>
  <si>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</si>
  <si>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</si>
  <si>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</si>
  <si>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</si>
  <si>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</si>
  <si>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</si>
  <si>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</si>
  <si>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</si>
  <si>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</si>
  <si>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</si>
  <si>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</si>
  <si>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</si>
  <si>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</si>
  <si>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</si>
  <si>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</si>
  <si>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</si>
  <si>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</si>
  <si>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</si>
  <si>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</si>
  <si>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</si>
  <si>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</si>
  <si>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</si>
  <si>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</si>
  <si>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</si>
  <si>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</si>
  <si>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</si>
  <si>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</si>
  <si>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</si>
  <si>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</si>
  <si>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</si>
  <si>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</si>
  <si>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</si>
  <si>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</si>
  <si>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</si>
  <si>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</si>
  <si>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</si>
  <si>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</si>
  <si>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</si>
  <si>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</si>
  <si>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</si>
  <si>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</si>
  <si>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</si>
  <si>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</si>
  <si>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</si>
  <si>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</si>
  <si>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</si>
  <si>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</si>
  <si>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</si>
  <si>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</si>
  <si>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</si>
  <si>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</si>
  <si>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</si>
  <si>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</si>
  <si>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</si>
  <si>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</si>
  <si>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</si>
  <si>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</si>
  <si>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</si>
  <si>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</si>
  <si>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</si>
  <si>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</si>
  <si>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</si>
  <si>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</si>
  <si>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</si>
  <si>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</si>
  <si>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</si>
  <si>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</si>
  <si>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</si>
  <si>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</si>
  <si>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</si>
  <si>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</si>
  <si>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</si>
  <si>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</si>
  <si>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</si>
  <si>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</si>
  <si>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</si>
  <si>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</si>
  <si>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</si>
  <si>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</si>
  <si>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</si>
  <si>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</si>
  <si>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</si>
  <si>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</si>
  <si>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</si>
  <si>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</si>
  <si>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</si>
  <si>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</si>
  <si>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</si>
  <si>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</si>
  <si>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</si>
  <si>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</si>
  <si>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</si>
  <si>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</si>
  <si>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</si>
  <si>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</si>
  <si>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</si>
  <si>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</si>
  <si>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</si>
  <si>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</si>
  <si>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</si>
  <si>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</si>
  <si>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</si>
  <si>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</si>
  <si>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</si>
  <si>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</si>
  <si>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</si>
  <si>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</si>
  <si>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</si>
  <si>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</si>
  <si>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</si>
  <si>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</si>
  <si>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</si>
  <si>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</si>
  <si>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</si>
  <si>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</si>
  <si>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</si>
  <si>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</si>
  <si>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</si>
  <si>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</si>
  <si>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</si>
  <si>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</si>
  <si>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</si>
  <si>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</si>
  <si>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</si>
  <si>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</si>
  <si>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</si>
  <si>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</si>
  <si>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</si>
  <si>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</si>
  <si>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</si>
  <si>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</si>
  <si>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</si>
  <si>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</si>
  <si>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</si>
  <si>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</si>
  <si>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</si>
  <si>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</si>
  <si>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</si>
  <si>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</si>
  <si>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</si>
  <si>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</si>
  <si>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</si>
  <si>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</si>
  <si>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</si>
  <si>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</si>
  <si>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</si>
  <si>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</si>
  <si>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</si>
  <si>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</si>
  <si>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</si>
  <si>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</si>
  <si>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</si>
  <si>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</si>
  <si>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</si>
  <si>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</si>
  <si>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</si>
  <si>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</si>
  <si>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</si>
  <si>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</si>
  <si>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</si>
  <si>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</si>
  <si>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</si>
  <si>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</si>
  <si>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</si>
  <si>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</si>
  <si>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</si>
  <si>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</si>
  <si>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</si>
  <si>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</si>
  <si>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</si>
  <si>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</si>
  <si>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</si>
  <si>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</si>
  <si>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</si>
  <si>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</si>
  <si>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</si>
  <si>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</si>
  <si>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</si>
  <si>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</si>
  <si>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</si>
  <si>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</si>
  <si>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</si>
  <si>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</si>
  <si>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</si>
  <si>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</si>
  <si>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</si>
  <si>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</si>
  <si>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</si>
  <si>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</si>
  <si>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</si>
  <si>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</si>
  <si>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</si>
  <si>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</si>
  <si>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</si>
  <si>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</si>
  <si>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</si>
  <si>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</si>
  <si>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</si>
  <si>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</si>
  <si>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</si>
  <si>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</si>
  <si>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</si>
  <si>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</si>
  <si>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</si>
  <si>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</si>
  <si>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</si>
  <si>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</si>
  <si>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</si>
  <si>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</si>
  <si>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</si>
  <si>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</si>
  <si>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</si>
  <si>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</si>
  <si>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</si>
  <si>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</si>
  <si>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</si>
  <si>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</si>
  <si>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</si>
  <si>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</si>
  <si>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</si>
  <si>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</si>
  <si>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</si>
  <si>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</si>
  <si>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</si>
  <si>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</si>
  <si>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</si>
  <si>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</si>
  <si>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</si>
  <si>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</si>
  <si>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</si>
  <si>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</si>
  <si>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</si>
  <si>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</si>
  <si>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</si>
  <si>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</si>
  <si>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</si>
  <si>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</si>
  <si>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</si>
  <si>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</si>
  <si>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</si>
  <si>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</si>
  <si>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</si>
  <si>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</si>
  <si>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</si>
  <si>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</si>
  <si>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</si>
  <si>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</si>
  <si>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</si>
  <si>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</si>
  <si>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</si>
  <si>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</si>
  <si>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</si>
  <si>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</si>
  <si>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</si>
  <si>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</si>
  <si>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</si>
  <si>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</si>
  <si>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</si>
  <si>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</si>
  <si>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</si>
  <si>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</si>
  <si>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</si>
  <si>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</si>
  <si>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</si>
  <si>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</si>
  <si>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</si>
  <si>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</si>
  <si>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</si>
  <si>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</si>
  <si>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</si>
  <si>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</si>
  <si>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</si>
  <si>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</si>
  <si>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</si>
  <si>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</si>
  <si>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</si>
  <si>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</si>
  <si>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</si>
  <si>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</si>
  <si>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</si>
  <si>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</si>
  <si>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</si>
  <si>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</si>
  <si>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</si>
  <si>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</si>
  <si>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</si>
  <si>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</si>
  <si>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</si>
  <si>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</si>
  <si>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</si>
  <si>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</si>
  <si>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</si>
  <si>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</si>
  <si>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</si>
  <si>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</si>
  <si>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</si>
  <si>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</si>
  <si>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</si>
  <si>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</si>
  <si>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</si>
  <si>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</si>
  <si>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</si>
  <si>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</si>
  <si>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</si>
  <si>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</si>
  <si>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</si>
  <si>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</si>
  <si>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</si>
  <si>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</si>
  <si>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</si>
  <si>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</si>
  <si>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</si>
  <si>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</si>
  <si>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</si>
  <si>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</si>
  <si>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</si>
  <si>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</si>
  <si>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</si>
  <si>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</si>
  <si>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</si>
  <si>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</si>
  <si>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</si>
  <si>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</si>
  <si>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</si>
  <si>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</si>
  <si>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</si>
  <si>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</si>
  <si>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</si>
  <si>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</si>
  <si>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</si>
  <si>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</si>
  <si>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</si>
  <si>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</si>
  <si>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</si>
  <si>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</si>
  <si>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</si>
  <si>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</si>
  <si>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</si>
  <si>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</si>
  <si>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</si>
  <si>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</si>
  <si>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</si>
  <si>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</si>
  <si>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</si>
  <si>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</si>
  <si>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</si>
  <si>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</si>
  <si>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</si>
  <si>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</si>
  <si>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</si>
  <si>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</si>
  <si>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</si>
  <si>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</si>
  <si>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</si>
  <si>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</si>
  <si>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</si>
  <si>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</si>
  <si>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</si>
  <si>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</si>
  <si>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</si>
  <si>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</si>
  <si>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</si>
  <si>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</si>
  <si>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</si>
  <si>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</si>
  <si>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</si>
  <si>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</si>
  <si>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</si>
  <si>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</si>
  <si>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</si>
  <si>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</si>
  <si>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</si>
  <si>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</si>
  <si>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</si>
  <si>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</si>
  <si>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</si>
  <si>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</si>
  <si>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</si>
  <si>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</si>
  <si>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</si>
  <si>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</si>
  <si>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</si>
  <si>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</si>
  <si>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</si>
  <si>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</si>
  <si>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</si>
  <si>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</si>
  <si>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</si>
  <si>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</si>
  <si>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</si>
  <si>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</si>
  <si>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</si>
  <si>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</si>
  <si>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</si>
  <si>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</si>
  <si>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</si>
  <si>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</si>
  <si>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</si>
  <si>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</si>
  <si>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</si>
  <si>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</si>
  <si>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</si>
  <si>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</si>
  <si>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</si>
  <si>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</si>
  <si>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</si>
  <si>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</si>
  <si>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</si>
  <si>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</si>
  <si>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</si>
  <si>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</si>
  <si>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</si>
  <si>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</si>
  <si>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</si>
  <si>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</si>
  <si>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</si>
  <si>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</si>
  <si>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</si>
  <si>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</si>
  <si>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</si>
  <si>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</si>
  <si>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</si>
  <si>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</si>
  <si>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</si>
  <si>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</si>
  <si>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</si>
  <si>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</si>
  <si>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</si>
  <si>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</si>
  <si>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</si>
  <si>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</si>
  <si>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</si>
  <si>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</si>
  <si>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</si>
  <si>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</si>
  <si>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</si>
  <si>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</si>
  <si>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</si>
  <si>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</si>
  <si>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</si>
  <si>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</si>
  <si>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</si>
  <si>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</si>
  <si>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</si>
  <si>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</si>
  <si>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</si>
  <si>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</si>
  <si>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</si>
  <si>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</si>
  <si>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</si>
  <si>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</si>
  <si>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</si>
  <si>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</si>
  <si>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</si>
  <si>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</si>
  <si>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</si>
  <si>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</si>
  <si>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</si>
  <si>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</si>
  <si>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</si>
  <si>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</si>
  <si>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</si>
  <si>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</si>
  <si>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</si>
  <si>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</si>
  <si>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</si>
  <si>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</si>
  <si>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</si>
  <si>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</si>
  <si>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</si>
  <si>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</si>
  <si>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</si>
  <si>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</si>
  <si>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</si>
  <si>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</si>
  <si>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</si>
  <si>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</si>
  <si>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</si>
  <si>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</si>
  <si>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</si>
  <si>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</si>
  <si>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</si>
  <si>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</si>
  <si>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</si>
  <si>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</si>
  <si>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</si>
  <si>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</si>
  <si>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</si>
  <si>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</si>
  <si>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</si>
  <si>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</si>
  <si>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</si>
  <si>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</si>
  <si>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</si>
  <si>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</si>
  <si>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</si>
  <si>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</si>
  <si>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</si>
  <si>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</si>
  <si>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</si>
  <si>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</si>
  <si>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</si>
  <si>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</si>
  <si>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</si>
  <si>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</si>
  <si>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</si>
  <si>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</si>
  <si>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</si>
  <si>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</si>
  <si>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</si>
  <si>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</si>
  <si>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</si>
  <si>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</si>
  <si>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</si>
  <si>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</si>
  <si>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</si>
  <si>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</si>
  <si>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</si>
  <si>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</si>
  <si>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</si>
  <si>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</si>
  <si>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</si>
  <si>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</si>
  <si>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</si>
  <si>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</si>
  <si>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</si>
  <si>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</si>
  <si>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</si>
  <si>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</si>
  <si>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</si>
  <si>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</si>
  <si>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</si>
  <si>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</si>
  <si>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</si>
  <si>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</si>
  <si>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</si>
  <si>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</si>
  <si>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</si>
  <si>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</si>
  <si>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</si>
  <si>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</si>
  <si>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</si>
  <si>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</si>
  <si>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</si>
  <si>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</si>
  <si>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</si>
  <si>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</si>
  <si>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</si>
  <si>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</si>
  <si>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</si>
  <si>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</si>
  <si>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</si>
  <si>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</si>
  <si>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</si>
  <si>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</si>
  <si>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</si>
  <si>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</si>
  <si>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</si>
  <si>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</si>
  <si>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</si>
  <si>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</si>
  <si>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</si>
  <si>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</si>
  <si>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</si>
  <si>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</si>
  <si>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</si>
  <si>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</si>
  <si>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</si>
  <si>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</si>
  <si>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</si>
  <si>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</si>
  <si>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</si>
  <si>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</si>
  <si>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</si>
  <si>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</si>
  <si>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</si>
  <si>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</si>
  <si>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</si>
  <si>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</si>
  <si>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</si>
  <si>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</si>
  <si>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</si>
  <si>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</si>
  <si>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</si>
  <si>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</si>
  <si>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</si>
  <si>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</si>
  <si>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</si>
  <si>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</si>
  <si>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</si>
  <si>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</si>
  <si>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</si>
  <si>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</si>
  <si>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</si>
  <si>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</si>
  <si>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</si>
  <si>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</si>
  <si>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</si>
  <si>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</si>
  <si>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</si>
  <si>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</si>
  <si>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</si>
  <si>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</si>
  <si>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</si>
  <si>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</si>
  <si>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</si>
  <si>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</si>
  <si>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</si>
  <si>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</si>
  <si>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</si>
  <si>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</si>
  <si>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</si>
  <si>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</si>
  <si>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</si>
  <si>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</si>
  <si>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</si>
  <si>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</si>
  <si>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</si>
  <si>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</si>
  <si>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</si>
  <si>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</si>
  <si>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</si>
  <si>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</si>
  <si>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</si>
  <si>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</si>
  <si>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</si>
  <si>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</si>
  <si>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</si>
  <si>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</si>
  <si>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</si>
  <si>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</si>
  <si>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</si>
  <si>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</si>
  <si>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</si>
  <si>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</si>
  <si>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</si>
  <si>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</si>
  <si>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</si>
  <si>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</si>
  <si>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</si>
  <si>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</si>
  <si>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</si>
  <si>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</si>
  <si>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</si>
  <si>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</si>
  <si>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</si>
  <si>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</si>
  <si>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</si>
  <si>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</si>
  <si>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</si>
  <si>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</si>
  <si>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</si>
  <si>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</si>
  <si>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</si>
  <si>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</si>
  <si>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</si>
  <si>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</si>
  <si>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</si>
  <si>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</si>
  <si>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</si>
  <si>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</si>
  <si>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</si>
  <si>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</si>
  <si>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</si>
  <si>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</si>
  <si>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</si>
  <si>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</si>
  <si>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</si>
  <si>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</si>
  <si>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</si>
  <si>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</si>
  <si>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</si>
  <si>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</si>
  <si>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</si>
  <si>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</si>
  <si>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</si>
  <si>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</si>
  <si>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</si>
  <si>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</si>
  <si>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</si>
  <si>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</si>
  <si>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</si>
  <si>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</si>
  <si>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</si>
  <si>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</si>
  <si>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</si>
  <si>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</si>
  <si>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</si>
  <si>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</si>
  <si>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</si>
  <si>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</si>
  <si>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</si>
  <si>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</si>
  <si>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</si>
  <si>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</si>
  <si>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</si>
  <si>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</si>
  <si>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</si>
  <si>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</si>
  <si>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</si>
  <si>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</si>
  <si>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</si>
  <si>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</si>
  <si>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</si>
  <si>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</si>
  <si>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</si>
  <si>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</si>
  <si>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</si>
  <si>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</si>
  <si>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</si>
  <si>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</si>
  <si>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</si>
  <si>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</si>
  <si>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</si>
  <si>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</si>
  <si>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</si>
  <si>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</si>
  <si>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</si>
  <si>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</si>
  <si>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</si>
  <si>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</si>
  <si>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</si>
  <si>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</si>
  <si>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</si>
  <si>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</si>
  <si>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</si>
  <si>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</si>
  <si>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</si>
  <si>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</si>
  <si>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</si>
  <si>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</si>
  <si>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</si>
  <si>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</si>
  <si>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</si>
  <si>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</si>
  <si>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</si>
  <si>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</si>
  <si>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</si>
  <si>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</si>
  <si>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</si>
  <si>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</si>
  <si>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</si>
  <si>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</si>
  <si>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</si>
  <si>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</si>
  <si>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</si>
  <si>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</si>
  <si>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</si>
  <si>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</si>
  <si>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</si>
  <si>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</si>
  <si>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</si>
  <si>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</si>
  <si>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</si>
  <si>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</si>
  <si>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</si>
  <si>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</si>
  <si>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</si>
  <si>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</si>
  <si>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</si>
  <si>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</si>
  <si>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</si>
  <si>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</si>
  <si>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</si>
  <si>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</si>
  <si>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</si>
  <si>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</si>
  <si>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</si>
  <si>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</si>
  <si>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</si>
  <si>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</si>
  <si>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</si>
  <si>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</si>
  <si>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</si>
  <si>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</si>
  <si>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</si>
  <si>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</si>
  <si>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</si>
  <si>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</si>
  <si>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</si>
  <si>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</si>
  <si>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</si>
  <si>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</si>
  <si>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</si>
  <si>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</si>
  <si>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</si>
  <si>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</si>
  <si>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</si>
  <si>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</si>
  <si>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</si>
  <si>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</si>
  <si>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</si>
  <si>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</si>
  <si>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</si>
  <si>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</si>
  <si>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</si>
  <si>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</si>
  <si>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</si>
  <si>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</si>
  <si>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</si>
  <si>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</si>
  <si>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</si>
  <si>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</si>
  <si>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</si>
  <si>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</si>
  <si>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</si>
  <si>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</si>
  <si>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</si>
  <si>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</si>
  <si>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</si>
  <si>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</si>
  <si>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</si>
  <si>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</si>
  <si>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</si>
  <si>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</si>
  <si>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</si>
  <si>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</si>
  <si>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</si>
  <si>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</si>
  <si>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</si>
  <si>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</si>
  <si>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</si>
  <si>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</si>
  <si>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</si>
  <si>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</si>
  <si>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</si>
  <si>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</si>
  <si>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</si>
  <si>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</si>
  <si>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</si>
  <si>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</si>
  <si>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</si>
  <si>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</si>
  <si>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</si>
  <si>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</si>
  <si>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</si>
  <si>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</si>
  <si>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</si>
  <si>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</si>
  <si>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</si>
  <si>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</si>
  <si>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</si>
  <si>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</si>
  <si>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</si>
  <si>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</si>
  <si>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</si>
  <si>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</si>
  <si>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</si>
  <si>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</si>
  <si>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</si>
  <si>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</si>
  <si>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</si>
  <si>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</si>
  <si>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</si>
  <si>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</si>
  <si>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</si>
  <si>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</si>
  <si>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</si>
  <si>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</si>
  <si>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</si>
  <si>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</si>
  <si>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</si>
  <si>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</si>
  <si>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</si>
  <si>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</si>
  <si>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</si>
  <si>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</si>
  <si>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</si>
  <si>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</si>
  <si>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</si>
  <si>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</si>
  <si>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</si>
  <si>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</si>
  <si>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</si>
  <si>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</si>
  <si>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</si>
  <si>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</si>
  <si>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</si>
  <si>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</si>
  <si>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</si>
  <si>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</si>
  <si>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</si>
  <si>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</si>
  <si>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</si>
  <si>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</si>
  <si>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</si>
  <si>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</si>
  <si>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</si>
  <si>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</si>
  <si>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</si>
  <si>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</si>
  <si>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</si>
  <si>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</si>
  <si>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</si>
  <si>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</si>
  <si>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</si>
  <si>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</si>
  <si>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</si>
  <si>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</si>
  <si>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</si>
  <si>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</si>
  <si>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</si>
  <si>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</si>
  <si>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</si>
  <si>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</si>
  <si>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</si>
  <si>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</si>
  <si>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</si>
  <si>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</si>
  <si>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</si>
  <si>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</si>
  <si>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</si>
  <si>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</si>
  <si>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</si>
  <si>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</si>
  <si>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</si>
  <si>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</si>
  <si>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</si>
  <si>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</si>
  <si>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</si>
  <si>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</si>
  <si>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</si>
  <si>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</si>
  <si>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</si>
  <si>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</si>
  <si>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</si>
  <si>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</si>
  <si>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</si>
  <si>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</si>
  <si>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</si>
  <si>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</si>
  <si>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</si>
  <si>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</si>
  <si>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</si>
  <si>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</si>
  <si>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</si>
  <si>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</si>
  <si>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</si>
  <si>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</si>
  <si>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</si>
  <si>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</si>
  <si>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</si>
  <si>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</si>
  <si>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</si>
  <si>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</si>
  <si>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</si>
  <si>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</si>
  <si>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</si>
  <si>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</si>
  <si>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</si>
  <si>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</si>
  <si>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</si>
  <si>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</si>
  <si>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</si>
  <si>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</si>
  <si>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</si>
  <si>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</si>
  <si>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</si>
  <si>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</si>
  <si>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</si>
  <si>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</si>
  <si>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</si>
  <si>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</si>
  <si>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</si>
  <si>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</si>
  <si>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</si>
  <si>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</si>
  <si>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</si>
  <si>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</si>
  <si>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</si>
  <si>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</si>
  <si>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</si>
  <si>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</si>
  <si>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</si>
  <si>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</si>
  <si>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</si>
  <si>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</si>
  <si>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</si>
  <si>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</si>
  <si>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</si>
  <si>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</si>
  <si>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</si>
  <si>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</si>
  <si>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</si>
  <si>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</si>
  <si>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</si>
  <si>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</si>
  <si>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</si>
  <si>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</si>
  <si>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</si>
  <si>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</si>
  <si>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</si>
  <si>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</si>
  <si>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</si>
  <si>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</si>
  <si>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</si>
  <si>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</si>
  <si>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</si>
  <si>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</si>
  <si>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</si>
  <si>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</si>
  <si>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</si>
  <si>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</si>
  <si>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</si>
  <si>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</si>
  <si>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</si>
  <si>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</si>
  <si>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</si>
  <si>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</si>
  <si>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</si>
  <si>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</si>
  <si>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</si>
  <si>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</si>
  <si>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</si>
  <si>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</si>
  <si>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</si>
  <si>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</si>
  <si>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</si>
  <si>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</si>
  <si>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</si>
  <si>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</si>
  <si>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</si>
  <si>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</si>
  <si>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</si>
  <si>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</si>
  <si>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</si>
  <si>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</si>
  <si>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</si>
  <si>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</si>
  <si>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</si>
  <si>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</si>
  <si>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</si>
  <si>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</si>
  <si>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</si>
  <si>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</si>
  <si>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</si>
  <si>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</si>
  <si>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</si>
  <si>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</si>
  <si>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</si>
  <si>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</si>
  <si>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</si>
  <si>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</si>
  <si>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</si>
  <si>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</si>
  <si>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</si>
  <si>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</si>
  <si>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</si>
  <si>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</si>
  <si>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</si>
  <si>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</si>
  <si>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</si>
  <si>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</si>
  <si>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</si>
  <si>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</si>
  <si>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</si>
  <si>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</si>
  <si>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</si>
  <si>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</si>
  <si>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</si>
  <si>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</si>
  <si>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</si>
  <si>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</si>
  <si>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</si>
  <si>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</si>
  <si>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</si>
  <si>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</si>
  <si>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</si>
  <si>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</si>
  <si>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</si>
  <si>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</si>
  <si>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</si>
  <si>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</si>
  <si>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</si>
  <si>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</si>
  <si>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</si>
  <si>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</si>
  <si>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</si>
  <si>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</si>
  <si>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</si>
  <si>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</si>
  <si>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</si>
  <si>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</si>
  <si>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</si>
  <si>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</si>
  <si>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</si>
  <si>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</si>
  <si>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</si>
  <si>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</si>
  <si>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</si>
  <si>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</si>
  <si>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</si>
  <si>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</si>
  <si>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</si>
  <si>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</si>
  <si>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</si>
  <si>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</si>
  <si>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</si>
  <si>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</si>
  <si>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</si>
  <si>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</si>
  <si>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</si>
  <si>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</si>
  <si>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</si>
  <si>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</si>
  <si>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</si>
  <si>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</si>
  <si>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</si>
  <si>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</si>
  <si>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</si>
  <si>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</si>
  <si>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</si>
  <si>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</si>
  <si>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</si>
  <si>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</si>
  <si>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</si>
  <si>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</si>
  <si>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</si>
  <si>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</si>
  <si>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</si>
  <si>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</si>
  <si>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</si>
  <si>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</si>
  <si>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</si>
  <si>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</si>
  <si>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</si>
  <si>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</si>
  <si>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</si>
  <si>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</si>
  <si>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</si>
  <si>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</si>
  <si>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</si>
  <si>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</si>
  <si>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</si>
  <si>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</si>
  <si>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</si>
  <si>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</si>
  <si>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</si>
  <si>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</si>
  <si>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</si>
  <si>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</si>
  <si>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</si>
  <si>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</si>
  <si>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</si>
  <si>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</si>
  <si>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</si>
  <si>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</si>
  <si>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</si>
  <si>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</si>
  <si>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</si>
  <si>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</si>
  <si>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</si>
  <si>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</si>
  <si>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</si>
  <si>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</si>
  <si>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</si>
  <si>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</si>
  <si>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</si>
  <si>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</si>
  <si>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</si>
  <si>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</si>
  <si>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</si>
  <si>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</si>
  <si>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</si>
  <si>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</si>
  <si>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</si>
  <si>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</si>
  <si>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</si>
  <si>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</si>
  <si>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</si>
  <si>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</si>
  <si>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</si>
  <si>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</si>
  <si>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</si>
  <si>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</si>
  <si>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</si>
  <si>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</si>
  <si>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</si>
  <si>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</si>
  <si>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</si>
  <si>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CZ ORIENTE</t>
  </si>
  <si>
    <t>GOBERNACION DE ANTIOQUIA - GIAJ</t>
  </si>
  <si>
    <t>ICBF- CZ ORIENTE MEDIO</t>
  </si>
  <si>
    <t>ICBF - CZ SURORIENTAL</t>
  </si>
  <si>
    <t>CONTRATO 0229 ICBF</t>
  </si>
  <si>
    <t>CONTRATO 0413</t>
  </si>
  <si>
    <t>CONTRATO 0673</t>
  </si>
  <si>
    <t>MODIFICACION N° 1 AL CONTRATO 673</t>
  </si>
  <si>
    <t>CONTRATO 4600007965</t>
  </si>
  <si>
    <t>11/12/2017</t>
  </si>
  <si>
    <t>31/07/2018</t>
  </si>
  <si>
    <t>MODIFICACION 1 AL CONTRATO 4600007965</t>
  </si>
  <si>
    <t>01/08/2018</t>
  </si>
  <si>
    <t>31/10/2018</t>
  </si>
  <si>
    <t>CONTRATO 4600008879</t>
  </si>
  <si>
    <t>01/11/2018</t>
  </si>
  <si>
    <t>15/12/2018</t>
  </si>
  <si>
    <t>CONTRATO 4600009259</t>
  </si>
  <si>
    <t>18/02/2019</t>
  </si>
  <si>
    <t>31/12/2019</t>
  </si>
  <si>
    <t>CONTRATO 0675</t>
  </si>
  <si>
    <t>30/11/2018</t>
  </si>
  <si>
    <t>MODIFICACION N° 1 AL CONTRATO 0675</t>
  </si>
  <si>
    <t>01/12/2018</t>
  </si>
  <si>
    <t>08/12/2018</t>
  </si>
  <si>
    <t>CONTRATO 0672</t>
  </si>
  <si>
    <t>CONTRATO 1243</t>
  </si>
  <si>
    <t>16/12/2017</t>
  </si>
  <si>
    <t>MODIFICACION N° AL CONTRATO 1243</t>
  </si>
  <si>
    <t>CONTRATO 1242</t>
  </si>
  <si>
    <t>30/06/2018</t>
  </si>
  <si>
    <t>CONTRATO 0412</t>
  </si>
  <si>
    <t>CONTRATO 0228</t>
  </si>
  <si>
    <t>19/01/2019</t>
  </si>
  <si>
    <t>13/12/2019</t>
  </si>
  <si>
    <t>CONTRATO 0273</t>
  </si>
  <si>
    <t>23/12/2019</t>
  </si>
  <si>
    <t>CONTRATO 398</t>
  </si>
  <si>
    <t>29/01/2016</t>
  </si>
  <si>
    <t>06/09/2016</t>
  </si>
  <si>
    <t>Prestar el servicio Centros de Desarrollo Infantil - CDI, de conformidad con el manual operativo de la modalidad institucional y las directrices establecidas por el ICBF, en armonia con la politica para el desarrollo integral de la Primera Infancia de Cero a Siempre.</t>
  </si>
  <si>
    <t>Prestar servicios para brindar atencion integral a la primera infancia bajo las modalidades familiar, flexible Buen Comienzo Antioquia e institucional en los municipios de La Ceja, Concepcion, El Retiro y El Santuario y para la implementacion del Sistema Departamental de Gestion del Desarrollo Integral Temprano.</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</si>
  <si>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</si>
  <si>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Atender a la Primera Infancia en el marco de la estratgia de Cero a Siemrpe, especificamente en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grupales, empresariales, jardines sociales y en la modalidad fami.</t>
  </si>
  <si>
    <t>EL RETIRO, EL SANTUARIO, LA CEJA</t>
  </si>
  <si>
    <t>LA CEJA, SANTUARIO, CONCEPCION, EL RETIRO</t>
  </si>
  <si>
    <t>EL SANTUARIO, COCORNA, RIONEGRO, SAN CARLOS, SAN LUIS, SAN RAFAEL</t>
  </si>
  <si>
    <t>SAN CARLOS, SAN RAFAEL</t>
  </si>
  <si>
    <t>EL SANTUARIO, COCORNA, SAN CARLOS, SAN LUIS</t>
  </si>
  <si>
    <t>SANTUARIO, SAN CARLOS, SAN LUIS,COCORNA</t>
  </si>
  <si>
    <t>$ 1.720.847.447</t>
  </si>
  <si>
    <t>$ 473.719.946</t>
  </si>
  <si>
    <t>$ 157.906.649</t>
  </si>
  <si>
    <t>$ 15.893.885</t>
  </si>
  <si>
    <t>$ 3.300.337.706</t>
  </si>
  <si>
    <t>$ 1.536.354.441</t>
  </si>
  <si>
    <t>$ 700.360.641</t>
  </si>
  <si>
    <t>$ 5.979.702</t>
  </si>
  <si>
    <t>$ 198.562.351</t>
  </si>
  <si>
    <t>$ 2.024.946</t>
  </si>
  <si>
    <t>$ 57.421.249</t>
  </si>
  <si>
    <t>$ 1.319.437.999</t>
  </si>
  <si>
    <t>$ 592.553.961</t>
  </si>
  <si>
    <t>$ 264.000.485</t>
  </si>
  <si>
    <t>$ 172.263.747</t>
  </si>
  <si>
    <t>$ 2.023.957.448</t>
  </si>
  <si>
    <t>447,183,686</t>
  </si>
  <si>
    <t>$ 4.095.005.482</t>
  </si>
  <si>
    <t>2021-5-10000074</t>
  </si>
  <si>
    <t>#00069</t>
  </si>
  <si>
    <t>Pedro Pablo Ospina Osorio</t>
  </si>
  <si>
    <t>Calle 30 N° 36 -11 Marinilla Antioquia</t>
  </si>
  <si>
    <t>(4)3205320</t>
  </si>
  <si>
    <t>info@coredi.edu.co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</si>
</sst>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d/mm/yyyy"/>
  </numFmts>
  <fonts count="36"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
      <sz val="9"/>
      <color rgb="FF000000"/>
      <name val="Arial"/>
      <family val="2"/>
    </font>
    <font>
      <u/>
      <sz val="11"/>
      <color theme="11"/>
      <name val="Calibri"/>
      <family val="2"/>
      <scheme val="minor"/>
    </font>
    <font>
      <sz val="9"/>
      <color theme="1"/>
      <name val="Calibri"/>
      <family val="2"/>
    </font>
    <font>
      <sz val="11"/>
      <color theme="1"/>
      <name val="Calibri"/>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1">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0" xfId="0" applyNumberFormat="1" applyFont="1" applyFill="1" applyAlignment="1" applyProtection="1">
      <alignment horizontal="center"/>
      <protection locked="0"/>
    </xf>
    <xf numFmtId="49" fontId="32" fillId="9" borderId="0" xfId="0" applyNumberFormat="1" applyFont="1" applyFill="1" applyAlignment="1" applyProtection="1">
      <alignment horizontal="center"/>
      <protection locked="0"/>
    </xf>
    <xf numFmtId="49" fontId="31" fillId="9" borderId="0" xfId="0" applyNumberFormat="1" applyFont="1" applyFill="1" applyAlignment="1" applyProtection="1">
      <protection locked="0"/>
    </xf>
    <xf numFmtId="14" fontId="31" fillId="9" borderId="0" xfId="0" applyNumberFormat="1" applyFont="1" applyFill="1" applyAlignment="1" applyProtection="1">
      <alignment horizontal="right"/>
      <protection locked="0"/>
    </xf>
    <xf numFmtId="49" fontId="31" fillId="9" borderId="0" xfId="0" applyNumberFormat="1" applyFont="1" applyFill="1" applyAlignment="1" applyProtection="1">
      <alignment horizontal="right"/>
      <protection locked="0"/>
    </xf>
    <xf numFmtId="0" fontId="31" fillId="9" borderId="0" xfId="0" applyFont="1" applyFill="1" applyAlignment="1" applyProtection="1">
      <alignment horizontal="center"/>
      <protection locked="0"/>
    </xf>
    <xf numFmtId="167" fontId="31" fillId="9" borderId="0" xfId="0" applyNumberFormat="1" applyFont="1" applyFill="1" applyAlignment="1" applyProtection="1">
      <alignment horizontal="center"/>
      <protection locked="0"/>
    </xf>
    <xf numFmtId="49" fontId="31" fillId="10" borderId="0" xfId="0" applyNumberFormat="1" applyFont="1" applyFill="1" applyAlignment="1" applyProtection="1">
      <alignment horizontal="center"/>
      <protection locked="0"/>
    </xf>
    <xf numFmtId="171" fontId="34" fillId="9" borderId="0" xfId="0" applyNumberFormat="1" applyFont="1" applyFill="1" applyBorder="1" applyAlignment="1" applyProtection="1">
      <alignment vertical="center"/>
      <protection locked="0"/>
    </xf>
    <xf numFmtId="0" fontId="35" fillId="9" borderId="0"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11">
    <cellStyle name="Hipervínculo" xfId="4" builtinId="8"/>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4" Type="http://schemas.openxmlformats.org/officeDocument/2006/relationships/table" Target="../tables/table3.xml"/><Relationship Id="rId1" Type="http://schemas.openxmlformats.org/officeDocument/2006/relationships/drawing" Target="../drawings/drawing1.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B183" zoomScale="125" zoomScaleNormal="125" zoomScaleSheetLayoutView="40" zoomScalePageLayoutView="125" workbookViewId="0">
      <selection activeCell="B199" sqref="B199:N199"/>
    </sheetView>
  </sheetViews>
  <sheetFormatPr baseColWidth="10" defaultColWidth="0" defaultRowHeight="14" zeroHeight="1" outlineLevelRow="1" x14ac:dyDescent="0"/>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5" thickBot="1"/>
    <row r="2" spans="1:20" ht="33" customHeight="1">
      <c r="A2" s="13"/>
      <c r="B2" s="15"/>
      <c r="C2" s="220" t="s">
        <v>2654</v>
      </c>
      <c r="D2" s="221"/>
      <c r="E2" s="221"/>
      <c r="F2" s="221"/>
      <c r="G2" s="221"/>
      <c r="H2" s="221"/>
      <c r="I2" s="221"/>
      <c r="J2" s="221"/>
      <c r="K2" s="221"/>
      <c r="L2" s="241" t="s">
        <v>2640</v>
      </c>
      <c r="M2" s="241"/>
      <c r="N2" s="246" t="s">
        <v>2641</v>
      </c>
      <c r="O2" s="247"/>
    </row>
    <row r="3" spans="1:20" ht="33" customHeight="1">
      <c r="A3" s="9"/>
      <c r="B3" s="8"/>
      <c r="C3" s="222"/>
      <c r="D3" s="223"/>
      <c r="E3" s="223"/>
      <c r="F3" s="223"/>
      <c r="G3" s="223"/>
      <c r="H3" s="223"/>
      <c r="I3" s="223"/>
      <c r="J3" s="223"/>
      <c r="K3" s="223"/>
      <c r="L3" s="248" t="s">
        <v>1</v>
      </c>
      <c r="M3" s="248"/>
      <c r="N3" s="248" t="s">
        <v>2642</v>
      </c>
      <c r="O3" s="250"/>
    </row>
    <row r="4" spans="1:20" ht="24.75" customHeight="1" thickBot="1">
      <c r="A4" s="10"/>
      <c r="B4" s="12"/>
      <c r="C4" s="224"/>
      <c r="D4" s="225"/>
      <c r="E4" s="225"/>
      <c r="F4" s="225"/>
      <c r="G4" s="225"/>
      <c r="H4" s="225"/>
      <c r="I4" s="225"/>
      <c r="J4" s="225"/>
      <c r="K4" s="225"/>
      <c r="L4" s="251" t="s">
        <v>0</v>
      </c>
      <c r="M4" s="251"/>
      <c r="N4" s="251"/>
      <c r="O4" s="252"/>
    </row>
    <row r="5" spans="1:20" ht="8.25" customHeight="1" thickBot="1">
      <c r="A5" s="5"/>
      <c r="B5" s="5"/>
      <c r="C5" s="31"/>
      <c r="D5" s="31"/>
      <c r="E5" s="31"/>
      <c r="F5" s="31"/>
      <c r="G5" s="31"/>
      <c r="H5" s="31"/>
      <c r="I5" s="31"/>
      <c r="J5" s="31"/>
      <c r="K5" s="31"/>
      <c r="L5" s="18"/>
      <c r="M5" s="18"/>
      <c r="N5" s="18"/>
      <c r="O5" s="18"/>
    </row>
    <row r="6" spans="1:20" s="19" customFormat="1" ht="31.5" customHeight="1" thickBot="1">
      <c r="A6" s="206" t="s">
        <v>2638</v>
      </c>
      <c r="B6" s="207"/>
      <c r="C6" s="207"/>
      <c r="D6" s="207"/>
      <c r="E6" s="207"/>
      <c r="F6" s="207"/>
      <c r="G6" s="207"/>
      <c r="H6" s="207"/>
      <c r="I6" s="207"/>
      <c r="J6" s="207"/>
      <c r="K6" s="207"/>
      <c r="L6" s="207"/>
      <c r="M6" s="207"/>
      <c r="N6" s="207"/>
      <c r="O6" s="208"/>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7" t="str">
        <f>HYPERLINK("#MI_Oferente_Singular!B20","IDENTIFICACIÓN DEL OFERENTE")</f>
        <v>IDENTIFICACIÓN DEL OFERENTE</v>
      </c>
      <c r="C8" s="166"/>
      <c r="D8" s="48"/>
      <c r="E8" s="242" t="str">
        <f>HYPERLINK("#MI_Oferente_Singular!A114","CAPACIDAD RESIDUAL")</f>
        <v>CAPACIDAD RESIDUAL</v>
      </c>
      <c r="F8" s="243"/>
      <c r="G8" s="24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c r="A9" s="42"/>
      <c r="B9" s="167" t="str">
        <f>HYPERLINK("#MI_Oferente_Singular!H17","DATOS CONTRATO INVITACIÓN")</f>
        <v>DATOS CONTRATO INVITACIÓN</v>
      </c>
      <c r="C9" s="48"/>
      <c r="D9" s="166"/>
      <c r="E9" s="242" t="str">
        <f>HYPERLINK("#MI_Oferente_Singular!A162","TALENTO HUMANO")</f>
        <v>TALENTO HUMANO</v>
      </c>
      <c r="F9" s="243"/>
      <c r="G9" s="24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c r="A10" s="42"/>
      <c r="B10" s="167" t="str">
        <f>HYPERLINK("#MI_Oferente_Singular!A48","EXPERIENCIA TERRITORIAL")</f>
        <v>EXPERIENCIA TERRITORIAL</v>
      </c>
      <c r="C10" s="48"/>
      <c r="D10" s="48"/>
      <c r="E10" s="242" t="str">
        <f>HYPERLINK("#MI_Oferente_Singular!F162","INFRAESTRUCTURA")</f>
        <v>INFRAESTRUCTURA</v>
      </c>
      <c r="F10" s="243"/>
      <c r="G10" s="244"/>
      <c r="H10" s="168"/>
      <c r="I10" s="167"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
      <c r="A14" s="13"/>
      <c r="B14" s="14"/>
      <c r="C14" s="106" t="s">
        <v>2663</v>
      </c>
      <c r="D14" s="14"/>
      <c r="E14" s="14"/>
      <c r="F14" s="14"/>
      <c r="G14" s="14"/>
      <c r="H14" s="14"/>
      <c r="I14" s="14"/>
      <c r="J14" s="14"/>
      <c r="K14" s="14"/>
      <c r="L14" s="14"/>
      <c r="M14" s="14"/>
      <c r="N14" s="14"/>
      <c r="O14" s="15"/>
    </row>
    <row r="15" spans="1:20" ht="19.5" customHeight="1" thickBot="1">
      <c r="A15" s="9"/>
      <c r="B15" s="32" t="s">
        <v>2635</v>
      </c>
      <c r="C15" s="148" t="s">
        <v>2744</v>
      </c>
      <c r="D15" s="35"/>
      <c r="E15" s="35"/>
      <c r="F15" s="5"/>
      <c r="G15" s="32" t="s">
        <v>1168</v>
      </c>
      <c r="H15" s="103" t="s">
        <v>36</v>
      </c>
      <c r="I15" s="32" t="s">
        <v>2624</v>
      </c>
      <c r="J15" s="108" t="s">
        <v>2626</v>
      </c>
      <c r="L15" s="226" t="s">
        <v>8</v>
      </c>
      <c r="M15" s="226"/>
      <c r="N15" s="120"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206" t="s">
        <v>21</v>
      </c>
      <c r="B17" s="207"/>
      <c r="C17" s="207"/>
      <c r="D17" s="207"/>
      <c r="E17" s="207"/>
      <c r="F17" s="207"/>
      <c r="G17" s="207"/>
      <c r="H17" s="206" t="s">
        <v>12</v>
      </c>
      <c r="I17" s="207"/>
      <c r="J17" s="207"/>
      <c r="K17" s="207"/>
      <c r="L17" s="207"/>
      <c r="M17" s="207"/>
      <c r="N17" s="207"/>
      <c r="O17" s="208"/>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5" t="s">
        <v>2639</v>
      </c>
      <c r="I19" s="132" t="s">
        <v>11</v>
      </c>
      <c r="J19" s="133" t="s">
        <v>10</v>
      </c>
      <c r="K19" s="133" t="s">
        <v>2609</v>
      </c>
      <c r="L19" s="133" t="s">
        <v>1161</v>
      </c>
      <c r="M19" s="133" t="s">
        <v>1162</v>
      </c>
      <c r="N19" s="134" t="s">
        <v>2610</v>
      </c>
      <c r="O19" s="129"/>
      <c r="Q19" s="51"/>
      <c r="R19" s="51"/>
    </row>
    <row r="20" spans="1:23" ht="30" customHeight="1">
      <c r="A20" s="9"/>
      <c r="B20" s="109">
        <v>800183221</v>
      </c>
      <c r="C20" s="5"/>
      <c r="D20" s="73"/>
      <c r="E20" s="5"/>
      <c r="F20" s="5"/>
      <c r="G20" s="5"/>
      <c r="H20" s="245"/>
      <c r="I20" s="141" t="s">
        <v>36</v>
      </c>
      <c r="J20" s="142" t="s">
        <v>106</v>
      </c>
      <c r="K20" s="143">
        <v>1906411500</v>
      </c>
      <c r="L20" s="144"/>
      <c r="M20" s="144">
        <v>44561</v>
      </c>
      <c r="N20" s="127">
        <f>+(M20-L20)/30</f>
        <v>1485.3666666666666</v>
      </c>
      <c r="O20" s="130"/>
      <c r="U20" s="126"/>
      <c r="V20" s="105">
        <f ca="1">NOW()</f>
        <v>44190.582571064813</v>
      </c>
      <c r="W20" s="105">
        <f ca="1">NOW()</f>
        <v>44190.582571064813</v>
      </c>
    </row>
    <row r="21" spans="1:23" ht="30" customHeight="1" outlineLevel="1">
      <c r="A21" s="9"/>
      <c r="B21" s="71"/>
      <c r="C21" s="5"/>
      <c r="D21" s="5"/>
      <c r="E21" s="5"/>
      <c r="F21" s="5"/>
      <c r="G21" s="5"/>
      <c r="H21" s="70"/>
      <c r="I21" s="141"/>
      <c r="J21" s="142"/>
      <c r="K21" s="143"/>
      <c r="L21" s="144"/>
      <c r="M21" s="144"/>
      <c r="N21" s="127">
        <f t="shared" ref="N21:N35" si="0">+(M21-L21)/30</f>
        <v>0</v>
      </c>
      <c r="O21" s="131"/>
    </row>
    <row r="22" spans="1:23" ht="30" customHeight="1" outlineLevel="1">
      <c r="A22" s="9"/>
      <c r="B22" s="71"/>
      <c r="C22" s="5"/>
      <c r="D22" s="5"/>
      <c r="E22" s="5"/>
      <c r="F22" s="5"/>
      <c r="G22" s="5"/>
      <c r="H22" s="70"/>
      <c r="I22" s="141"/>
      <c r="J22" s="142"/>
      <c r="K22" s="143"/>
      <c r="L22" s="144"/>
      <c r="M22" s="144"/>
      <c r="N22" s="128">
        <f t="shared" ref="N22:N33" si="1">+(M22-L22)/30</f>
        <v>0</v>
      </c>
      <c r="O22" s="131"/>
    </row>
    <row r="23" spans="1:23" ht="30" customHeight="1" outlineLevel="1">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c r="A24" s="9"/>
      <c r="B24" s="101"/>
      <c r="C24" s="21"/>
      <c r="D24" s="21"/>
      <c r="E24" s="21"/>
      <c r="F24" s="5"/>
      <c r="G24" s="5"/>
      <c r="H24" s="70"/>
      <c r="I24" s="141"/>
      <c r="J24" s="142"/>
      <c r="K24" s="143"/>
      <c r="L24" s="144"/>
      <c r="M24" s="144"/>
      <c r="N24" s="128">
        <f t="shared" si="1"/>
        <v>0</v>
      </c>
      <c r="O24" s="131"/>
    </row>
    <row r="25" spans="1:23" ht="30" customHeight="1" outlineLevel="1">
      <c r="A25" s="9"/>
      <c r="B25" s="101"/>
      <c r="C25" s="21"/>
      <c r="D25" s="21"/>
      <c r="E25" s="21"/>
      <c r="F25" s="5"/>
      <c r="G25" s="5"/>
      <c r="H25" s="70"/>
      <c r="I25" s="141"/>
      <c r="J25" s="142"/>
      <c r="K25" s="143"/>
      <c r="L25" s="144"/>
      <c r="M25" s="144"/>
      <c r="N25" s="128">
        <f t="shared" si="1"/>
        <v>0</v>
      </c>
      <c r="O25" s="131"/>
    </row>
    <row r="26" spans="1:23" ht="30" customHeight="1" outlineLevel="1">
      <c r="A26" s="9"/>
      <c r="B26" s="101"/>
      <c r="C26" s="21"/>
      <c r="D26" s="21"/>
      <c r="E26" s="21"/>
      <c r="F26" s="5"/>
      <c r="G26" s="5"/>
      <c r="H26" s="70"/>
      <c r="I26" s="141"/>
      <c r="J26" s="142"/>
      <c r="K26" s="143"/>
      <c r="L26" s="144"/>
      <c r="M26" s="144"/>
      <c r="N26" s="128">
        <f t="shared" si="1"/>
        <v>0</v>
      </c>
      <c r="O26" s="131"/>
    </row>
    <row r="27" spans="1:23" ht="30" customHeight="1" outlineLevel="1">
      <c r="A27" s="9"/>
      <c r="B27" s="101"/>
      <c r="C27" s="21"/>
      <c r="D27" s="21"/>
      <c r="E27" s="21"/>
      <c r="F27" s="5"/>
      <c r="G27" s="5"/>
      <c r="H27" s="70"/>
      <c r="I27" s="141"/>
      <c r="J27" s="142"/>
      <c r="K27" s="143"/>
      <c r="L27" s="144"/>
      <c r="M27" s="144"/>
      <c r="N27" s="128">
        <f t="shared" si="1"/>
        <v>0</v>
      </c>
      <c r="O27" s="131"/>
    </row>
    <row r="28" spans="1:23" ht="30" customHeight="1" outlineLevel="1">
      <c r="A28" s="9"/>
      <c r="B28" s="101"/>
      <c r="C28" s="21"/>
      <c r="D28" s="21"/>
      <c r="E28" s="21"/>
      <c r="F28" s="5"/>
      <c r="G28" s="5"/>
      <c r="H28" s="70"/>
      <c r="I28" s="141"/>
      <c r="J28" s="142"/>
      <c r="K28" s="143"/>
      <c r="L28" s="144"/>
      <c r="M28" s="144"/>
      <c r="N28" s="128">
        <f t="shared" si="1"/>
        <v>0</v>
      </c>
      <c r="O28" s="131"/>
    </row>
    <row r="29" spans="1:23" ht="30" customHeight="1" outlineLevel="1">
      <c r="A29" s="9"/>
      <c r="B29" s="71"/>
      <c r="C29" s="5"/>
      <c r="D29" s="5"/>
      <c r="E29" s="5"/>
      <c r="F29" s="5"/>
      <c r="G29" s="5"/>
      <c r="H29" s="70"/>
      <c r="I29" s="141"/>
      <c r="J29" s="142"/>
      <c r="K29" s="143"/>
      <c r="L29" s="144"/>
      <c r="M29" s="144"/>
      <c r="N29" s="128">
        <f t="shared" si="1"/>
        <v>0</v>
      </c>
      <c r="O29" s="131"/>
    </row>
    <row r="30" spans="1:23" ht="30" customHeight="1" outlineLevel="1">
      <c r="A30" s="9"/>
      <c r="B30" s="71"/>
      <c r="C30" s="5"/>
      <c r="D30" s="5"/>
      <c r="E30" s="5"/>
      <c r="F30" s="5"/>
      <c r="G30" s="5"/>
      <c r="H30" s="70"/>
      <c r="I30" s="141"/>
      <c r="J30" s="142"/>
      <c r="K30" s="143"/>
      <c r="L30" s="144"/>
      <c r="M30" s="144"/>
      <c r="N30" s="128">
        <f t="shared" si="1"/>
        <v>0</v>
      </c>
      <c r="O30" s="131"/>
    </row>
    <row r="31" spans="1:23" ht="30" customHeight="1" outlineLevel="1">
      <c r="A31" s="9"/>
      <c r="B31" s="71"/>
      <c r="C31" s="5"/>
      <c r="D31" s="5"/>
      <c r="E31" s="5"/>
      <c r="F31" s="5"/>
      <c r="G31" s="5"/>
      <c r="H31" s="70"/>
      <c r="I31" s="141"/>
      <c r="J31" s="142"/>
      <c r="K31" s="143"/>
      <c r="L31" s="144"/>
      <c r="M31" s="144"/>
      <c r="N31" s="128">
        <f t="shared" si="1"/>
        <v>0</v>
      </c>
      <c r="O31" s="131"/>
    </row>
    <row r="32" spans="1:23" ht="30" customHeight="1" outlineLevel="1">
      <c r="A32" s="9"/>
      <c r="B32" s="71"/>
      <c r="C32" s="5"/>
      <c r="D32" s="5"/>
      <c r="E32" s="5"/>
      <c r="F32" s="5"/>
      <c r="G32" s="5"/>
      <c r="H32" s="70"/>
      <c r="I32" s="141"/>
      <c r="J32" s="142"/>
      <c r="K32" s="143"/>
      <c r="L32" s="144"/>
      <c r="M32" s="144"/>
      <c r="N32" s="128">
        <f t="shared" si="1"/>
        <v>0</v>
      </c>
      <c r="O32" s="131"/>
    </row>
    <row r="33" spans="1:16" ht="30" customHeight="1" outlineLevel="1">
      <c r="A33" s="9"/>
      <c r="B33" s="71"/>
      <c r="C33" s="5"/>
      <c r="D33" s="5"/>
      <c r="E33" s="5"/>
      <c r="F33" s="5"/>
      <c r="G33" s="5"/>
      <c r="H33" s="70"/>
      <c r="I33" s="141"/>
      <c r="J33" s="142"/>
      <c r="K33" s="143"/>
      <c r="L33" s="144"/>
      <c r="M33" s="144"/>
      <c r="N33" s="128">
        <f t="shared" si="1"/>
        <v>0</v>
      </c>
      <c r="O33" s="131"/>
    </row>
    <row r="34" spans="1:16" ht="30" customHeight="1" outlineLevel="1">
      <c r="A34" s="9"/>
      <c r="B34" s="71"/>
      <c r="C34" s="5"/>
      <c r="D34" s="5"/>
      <c r="E34" s="5"/>
      <c r="F34" s="5"/>
      <c r="G34" s="5"/>
      <c r="H34" s="70"/>
      <c r="I34" s="141"/>
      <c r="J34" s="142"/>
      <c r="K34" s="143"/>
      <c r="L34" s="144"/>
      <c r="M34" s="144"/>
      <c r="N34" s="128">
        <f t="shared" si="0"/>
        <v>0</v>
      </c>
      <c r="O34" s="131"/>
    </row>
    <row r="35" spans="1:16" ht="30" customHeight="1" outlineLevel="1">
      <c r="A35" s="9"/>
      <c r="B35" s="71"/>
      <c r="C35" s="5"/>
      <c r="D35" s="5"/>
      <c r="E35" s="5"/>
      <c r="F35" s="5"/>
      <c r="G35" s="5"/>
      <c r="H35" s="70"/>
      <c r="I35" s="141"/>
      <c r="J35" s="142"/>
      <c r="K35" s="143"/>
      <c r="L35" s="144"/>
      <c r="M35" s="144"/>
      <c r="N35" s="128">
        <f t="shared" si="0"/>
        <v>0</v>
      </c>
      <c r="O35" s="131"/>
    </row>
    <row r="36" spans="1:16">
      <c r="A36" s="9"/>
      <c r="B36" s="5"/>
      <c r="C36" s="5"/>
      <c r="D36" s="5"/>
      <c r="E36" s="5"/>
      <c r="F36" s="5"/>
      <c r="G36" s="5"/>
      <c r="H36" s="9"/>
      <c r="I36" s="5"/>
      <c r="J36" s="5"/>
      <c r="K36" s="5"/>
      <c r="L36" s="5"/>
      <c r="M36" s="5"/>
      <c r="N36" s="5"/>
      <c r="O36" s="8"/>
    </row>
    <row r="37" spans="1:16">
      <c r="A37" s="9"/>
      <c r="B37" s="213" t="s">
        <v>2</v>
      </c>
      <c r="C37" s="213"/>
      <c r="D37" s="213"/>
      <c r="E37" s="213"/>
      <c r="F37" s="213"/>
      <c r="G37" s="5"/>
      <c r="H37" s="121"/>
      <c r="I37" s="122"/>
      <c r="J37" s="122"/>
      <c r="K37" s="122"/>
      <c r="L37" s="122"/>
      <c r="M37" s="122"/>
      <c r="N37" s="122"/>
      <c r="O37" s="123"/>
    </row>
    <row r="38" spans="1:16" ht="21" customHeight="1">
      <c r="A38" s="9"/>
      <c r="B38" s="240" t="str">
        <f>VLOOKUP(B20,EAS!A2:B1439,2,0)</f>
        <v>CORPORACION EDUCATIVA PARA EL DESARROLLO INTEGRAL COREDI</v>
      </c>
      <c r="C38" s="240"/>
      <c r="D38" s="240"/>
      <c r="E38" s="240"/>
      <c r="F38" s="240"/>
      <c r="G38" s="5"/>
      <c r="H38" s="124"/>
      <c r="I38" s="249" t="s">
        <v>7</v>
      </c>
      <c r="J38" s="249"/>
      <c r="K38" s="249"/>
      <c r="L38" s="249"/>
      <c r="M38" s="249"/>
      <c r="N38" s="249"/>
      <c r="O38" s="125"/>
    </row>
    <row r="39" spans="1:16" ht="43" customHeight="1" thickBot="1">
      <c r="A39" s="10"/>
      <c r="B39" s="11"/>
      <c r="C39" s="11"/>
      <c r="D39" s="11"/>
      <c r="E39" s="11"/>
      <c r="F39" s="11"/>
      <c r="G39" s="11"/>
      <c r="H39" s="10"/>
      <c r="I39" s="235"/>
      <c r="J39" s="235"/>
      <c r="K39" s="235"/>
      <c r="L39" s="235"/>
      <c r="M39" s="235"/>
      <c r="N39" s="235"/>
      <c r="O39" s="12"/>
    </row>
    <row r="40" spans="1:16" ht="15" thickBot="1"/>
    <row r="41" spans="1:16" s="19" customFormat="1" ht="31.5" customHeight="1" thickBot="1">
      <c r="A41" s="206" t="s">
        <v>3</v>
      </c>
      <c r="B41" s="207"/>
      <c r="C41" s="207"/>
      <c r="D41" s="207"/>
      <c r="E41" s="207"/>
      <c r="F41" s="207"/>
      <c r="G41" s="207"/>
      <c r="H41" s="207"/>
      <c r="I41" s="207"/>
      <c r="J41" s="207"/>
      <c r="K41" s="207"/>
      <c r="L41" s="207"/>
      <c r="M41" s="207"/>
      <c r="N41" s="207"/>
      <c r="O41" s="208"/>
      <c r="P41" s="76"/>
    </row>
    <row r="42" spans="1:16" ht="8.25" customHeight="1" thickBot="1"/>
    <row r="43" spans="1:16" s="19" customFormat="1" ht="31.5" customHeight="1" thickBot="1">
      <c r="A43" s="184" t="s">
        <v>4</v>
      </c>
      <c r="B43" s="185"/>
      <c r="C43" s="185"/>
      <c r="D43" s="185"/>
      <c r="E43" s="185"/>
      <c r="F43" s="185"/>
      <c r="G43" s="185"/>
      <c r="H43" s="185"/>
      <c r="I43" s="185"/>
      <c r="J43" s="185"/>
      <c r="K43" s="185"/>
      <c r="L43" s="185"/>
      <c r="M43" s="185"/>
      <c r="N43" s="185"/>
      <c r="O43" s="186"/>
      <c r="P43" s="76"/>
    </row>
    <row r="44" spans="1:16" ht="15" customHeight="1">
      <c r="A44" s="187" t="s">
        <v>2655</v>
      </c>
      <c r="B44" s="188"/>
      <c r="C44" s="188"/>
      <c r="D44" s="188"/>
      <c r="E44" s="188"/>
      <c r="F44" s="188"/>
      <c r="G44" s="188"/>
      <c r="H44" s="188"/>
      <c r="I44" s="188"/>
      <c r="J44" s="188"/>
      <c r="K44" s="188"/>
      <c r="L44" s="188"/>
      <c r="M44" s="188"/>
      <c r="N44" s="188"/>
      <c r="O44" s="189"/>
    </row>
    <row r="45" spans="1:16">
      <c r="A45" s="190"/>
      <c r="B45" s="191"/>
      <c r="C45" s="191"/>
      <c r="D45" s="191"/>
      <c r="E45" s="191"/>
      <c r="F45" s="191"/>
      <c r="G45" s="191"/>
      <c r="H45" s="191"/>
      <c r="I45" s="191"/>
      <c r="J45" s="191"/>
      <c r="K45" s="191"/>
      <c r="L45" s="191"/>
      <c r="M45" s="191"/>
      <c r="N45" s="191"/>
      <c r="O45" s="192"/>
    </row>
    <row r="46" spans="1:16" s="1" customFormat="1" ht="26.25" customHeight="1">
      <c r="I46" s="52" t="s">
        <v>9</v>
      </c>
      <c r="J46" s="53"/>
      <c r="P46" s="77"/>
    </row>
    <row r="47" spans="1:16" s="1" customFormat="1" ht="48.75" customHeight="1">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5">
        <v>1</v>
      </c>
      <c r="B48" s="169" t="s">
        <v>2676</v>
      </c>
      <c r="C48" s="110" t="s">
        <v>31</v>
      </c>
      <c r="D48" s="171" t="s">
        <v>2680</v>
      </c>
      <c r="E48" s="172">
        <v>43484</v>
      </c>
      <c r="F48" s="172">
        <v>43812</v>
      </c>
      <c r="G48" s="152">
        <f>IF(AND(E48&lt;&gt;"",F48&lt;&gt;""),((F48-E48)/30),"")</f>
        <v>10.933333333333334</v>
      </c>
      <c r="H48" s="169" t="s">
        <v>2716</v>
      </c>
      <c r="I48" s="111" t="s">
        <v>36</v>
      </c>
      <c r="J48" s="171" t="s">
        <v>122</v>
      </c>
      <c r="K48" s="175" t="s">
        <v>2726</v>
      </c>
      <c r="L48" s="112" t="s">
        <v>1148</v>
      </c>
      <c r="M48" s="113">
        <v>1</v>
      </c>
      <c r="N48" s="176" t="s">
        <v>2634</v>
      </c>
      <c r="O48" s="112" t="s">
        <v>1148</v>
      </c>
      <c r="P48" s="78"/>
    </row>
    <row r="49" spans="1:16" s="6" customFormat="1" ht="24.75" customHeight="1">
      <c r="A49" s="135">
        <v>2</v>
      </c>
      <c r="B49" s="169" t="s">
        <v>2676</v>
      </c>
      <c r="C49" s="118" t="s">
        <v>31</v>
      </c>
      <c r="D49" s="171" t="s">
        <v>2681</v>
      </c>
      <c r="E49" s="172">
        <v>43313</v>
      </c>
      <c r="F49" s="172">
        <v>43404</v>
      </c>
      <c r="G49" s="152">
        <f t="shared" ref="G49:G50" si="2">IF(AND(E49&lt;&gt;"",F49&lt;&gt;""),((F49-E49)/30),"")</f>
        <v>3.0333333333333332</v>
      </c>
      <c r="H49" s="174" t="s">
        <v>2716</v>
      </c>
      <c r="I49" s="115" t="s">
        <v>36</v>
      </c>
      <c r="J49" s="171" t="s">
        <v>122</v>
      </c>
      <c r="K49" s="175" t="s">
        <v>2727</v>
      </c>
      <c r="L49" s="118" t="s">
        <v>1148</v>
      </c>
      <c r="M49" s="113">
        <v>1</v>
      </c>
      <c r="N49" s="176" t="s">
        <v>27</v>
      </c>
      <c r="O49" s="118" t="s">
        <v>1148</v>
      </c>
      <c r="P49" s="78"/>
    </row>
    <row r="50" spans="1:16" s="6" customFormat="1" ht="24.75" customHeight="1">
      <c r="A50" s="135">
        <v>3</v>
      </c>
      <c r="B50" s="169" t="s">
        <v>2676</v>
      </c>
      <c r="C50" s="118" t="s">
        <v>31</v>
      </c>
      <c r="D50" s="171" t="s">
        <v>2682</v>
      </c>
      <c r="E50" s="172">
        <v>43405</v>
      </c>
      <c r="F50" s="172">
        <v>43434</v>
      </c>
      <c r="G50" s="152">
        <f t="shared" si="2"/>
        <v>0.96666666666666667</v>
      </c>
      <c r="H50" s="169" t="s">
        <v>2716</v>
      </c>
      <c r="I50" s="115" t="s">
        <v>36</v>
      </c>
      <c r="J50" s="171" t="s">
        <v>122</v>
      </c>
      <c r="K50" s="175" t="s">
        <v>2728</v>
      </c>
      <c r="L50" s="118" t="s">
        <v>1148</v>
      </c>
      <c r="M50" s="113">
        <v>1</v>
      </c>
      <c r="N50" s="176" t="s">
        <v>27</v>
      </c>
      <c r="O50" s="118" t="s">
        <v>1148</v>
      </c>
      <c r="P50" s="78"/>
    </row>
    <row r="51" spans="1:16" s="6" customFormat="1" ht="24.75" customHeight="1" outlineLevel="1">
      <c r="A51" s="135">
        <v>4</v>
      </c>
      <c r="B51" s="169" t="s">
        <v>2676</v>
      </c>
      <c r="C51" s="118" t="s">
        <v>31</v>
      </c>
      <c r="D51" s="171" t="s">
        <v>2683</v>
      </c>
      <c r="E51" s="172">
        <v>43435</v>
      </c>
      <c r="F51" s="172">
        <v>43442</v>
      </c>
      <c r="G51" s="152">
        <f t="shared" ref="G51:G107" si="3">IF(AND(E51&lt;&gt;"",F51&lt;&gt;""),((F51-E51)/30),"")</f>
        <v>0.23333333333333334</v>
      </c>
      <c r="H51" s="169" t="s">
        <v>2716</v>
      </c>
      <c r="I51" s="115" t="s">
        <v>36</v>
      </c>
      <c r="J51" s="171" t="s">
        <v>122</v>
      </c>
      <c r="K51" s="175" t="s">
        <v>2729</v>
      </c>
      <c r="L51" s="118" t="s">
        <v>1148</v>
      </c>
      <c r="M51" s="113">
        <v>1</v>
      </c>
      <c r="N51" s="176" t="s">
        <v>27</v>
      </c>
      <c r="O51" s="118" t="s">
        <v>1148</v>
      </c>
      <c r="P51" s="78"/>
    </row>
    <row r="52" spans="1:16" s="7" customFormat="1" ht="24.75" customHeight="1" outlineLevel="1">
      <c r="A52" s="136">
        <v>5</v>
      </c>
      <c r="B52" s="170" t="s">
        <v>2677</v>
      </c>
      <c r="C52" s="118" t="s">
        <v>31</v>
      </c>
      <c r="D52" s="171" t="s">
        <v>2684</v>
      </c>
      <c r="E52" s="173" t="s">
        <v>2685</v>
      </c>
      <c r="F52" s="173" t="s">
        <v>2686</v>
      </c>
      <c r="G52" s="152">
        <f t="shared" si="3"/>
        <v>7.7333333333333334</v>
      </c>
      <c r="H52" s="169" t="s">
        <v>2717</v>
      </c>
      <c r="I52" s="115" t="s">
        <v>36</v>
      </c>
      <c r="J52" s="171" t="s">
        <v>2720</v>
      </c>
      <c r="K52" s="175" t="s">
        <v>2730</v>
      </c>
      <c r="L52" s="118" t="s">
        <v>1148</v>
      </c>
      <c r="M52" s="113">
        <v>1</v>
      </c>
      <c r="N52" s="176" t="s">
        <v>27</v>
      </c>
      <c r="O52" s="118" t="s">
        <v>1148</v>
      </c>
      <c r="P52" s="79"/>
    </row>
    <row r="53" spans="1:16" s="7" customFormat="1" ht="24.75" customHeight="1" outlineLevel="1">
      <c r="A53" s="136">
        <v>6</v>
      </c>
      <c r="B53" s="170" t="s">
        <v>2677</v>
      </c>
      <c r="C53" s="118" t="s">
        <v>31</v>
      </c>
      <c r="D53" s="171" t="s">
        <v>2687</v>
      </c>
      <c r="E53" s="173" t="s">
        <v>2688</v>
      </c>
      <c r="F53" s="173" t="s">
        <v>2689</v>
      </c>
      <c r="G53" s="152">
        <f t="shared" si="3"/>
        <v>3.0333333333333332</v>
      </c>
      <c r="H53" s="169" t="s">
        <v>2717</v>
      </c>
      <c r="I53" s="115" t="s">
        <v>36</v>
      </c>
      <c r="J53" s="171" t="s">
        <v>2720</v>
      </c>
      <c r="K53" s="175" t="s">
        <v>2731</v>
      </c>
      <c r="L53" s="118" t="s">
        <v>1148</v>
      </c>
      <c r="M53" s="113">
        <v>1</v>
      </c>
      <c r="N53" s="176" t="s">
        <v>2634</v>
      </c>
      <c r="O53" s="118" t="s">
        <v>1148</v>
      </c>
      <c r="P53" s="79"/>
    </row>
    <row r="54" spans="1:16" s="7" customFormat="1" ht="24.75" customHeight="1" outlineLevel="1">
      <c r="A54" s="136">
        <v>7</v>
      </c>
      <c r="B54" s="170" t="s">
        <v>2677</v>
      </c>
      <c r="C54" s="118" t="s">
        <v>31</v>
      </c>
      <c r="D54" s="171" t="s">
        <v>2690</v>
      </c>
      <c r="E54" s="173" t="s">
        <v>2691</v>
      </c>
      <c r="F54" s="173" t="s">
        <v>2692</v>
      </c>
      <c r="G54" s="152">
        <f t="shared" si="3"/>
        <v>1.4666666666666666</v>
      </c>
      <c r="H54" s="169" t="s">
        <v>2717</v>
      </c>
      <c r="I54" s="115" t="s">
        <v>36</v>
      </c>
      <c r="J54" s="171" t="s">
        <v>2720</v>
      </c>
      <c r="K54" s="175" t="s">
        <v>2732</v>
      </c>
      <c r="L54" s="118" t="s">
        <v>1148</v>
      </c>
      <c r="M54" s="113">
        <v>1</v>
      </c>
      <c r="N54" s="176" t="s">
        <v>2634</v>
      </c>
      <c r="O54" s="118" t="s">
        <v>1148</v>
      </c>
      <c r="P54" s="79"/>
    </row>
    <row r="55" spans="1:16" s="7" customFormat="1" ht="24.75" customHeight="1" outlineLevel="1">
      <c r="A55" s="136">
        <v>8</v>
      </c>
      <c r="B55" s="170" t="s">
        <v>2677</v>
      </c>
      <c r="C55" s="118" t="s">
        <v>31</v>
      </c>
      <c r="D55" s="171" t="s">
        <v>2693</v>
      </c>
      <c r="E55" s="173" t="s">
        <v>2694</v>
      </c>
      <c r="F55" s="173" t="s">
        <v>2695</v>
      </c>
      <c r="G55" s="152">
        <f t="shared" si="3"/>
        <v>10.533333333333333</v>
      </c>
      <c r="H55" s="169" t="s">
        <v>2717</v>
      </c>
      <c r="I55" s="115" t="s">
        <v>36</v>
      </c>
      <c r="J55" s="171" t="s">
        <v>2721</v>
      </c>
      <c r="K55" s="175" t="s">
        <v>2733</v>
      </c>
      <c r="L55" s="118" t="s">
        <v>1148</v>
      </c>
      <c r="M55" s="113">
        <v>1</v>
      </c>
      <c r="N55" s="176" t="s">
        <v>2634</v>
      </c>
      <c r="O55" s="118" t="s">
        <v>1148</v>
      </c>
      <c r="P55" s="79"/>
    </row>
    <row r="56" spans="1:16" s="7" customFormat="1" ht="24.75" customHeight="1" outlineLevel="1">
      <c r="A56" s="136">
        <v>9</v>
      </c>
      <c r="B56" s="170" t="s">
        <v>2678</v>
      </c>
      <c r="C56" s="118" t="s">
        <v>31</v>
      </c>
      <c r="D56" s="171" t="s">
        <v>2696</v>
      </c>
      <c r="E56" s="173" t="s">
        <v>2691</v>
      </c>
      <c r="F56" s="173" t="s">
        <v>2697</v>
      </c>
      <c r="G56" s="152">
        <f t="shared" si="3"/>
        <v>0.96666666666666667</v>
      </c>
      <c r="H56" s="169" t="s">
        <v>2716</v>
      </c>
      <c r="I56" s="115" t="s">
        <v>36</v>
      </c>
      <c r="J56" s="171" t="s">
        <v>2722</v>
      </c>
      <c r="K56" s="175" t="s">
        <v>2734</v>
      </c>
      <c r="L56" s="118" t="s">
        <v>1148</v>
      </c>
      <c r="M56" s="113">
        <v>1</v>
      </c>
      <c r="N56" s="176" t="s">
        <v>27</v>
      </c>
      <c r="O56" s="118" t="s">
        <v>1148</v>
      </c>
      <c r="P56" s="79"/>
    </row>
    <row r="57" spans="1:16" s="7" customFormat="1" ht="24.75" customHeight="1" outlineLevel="1">
      <c r="A57" s="136">
        <v>10</v>
      </c>
      <c r="B57" s="170" t="s">
        <v>2678</v>
      </c>
      <c r="C57" s="118" t="s">
        <v>31</v>
      </c>
      <c r="D57" s="171" t="s">
        <v>2698</v>
      </c>
      <c r="E57" s="173" t="s">
        <v>2699</v>
      </c>
      <c r="F57" s="173" t="s">
        <v>2700</v>
      </c>
      <c r="G57" s="152">
        <f t="shared" si="3"/>
        <v>0.23333333333333334</v>
      </c>
      <c r="H57" s="169" t="s">
        <v>2716</v>
      </c>
      <c r="I57" s="115" t="s">
        <v>36</v>
      </c>
      <c r="J57" s="171" t="s">
        <v>2722</v>
      </c>
      <c r="K57" s="175" t="s">
        <v>2735</v>
      </c>
      <c r="L57" s="118" t="s">
        <v>1148</v>
      </c>
      <c r="M57" s="113">
        <v>1</v>
      </c>
      <c r="N57" s="176" t="s">
        <v>27</v>
      </c>
      <c r="O57" s="118" t="s">
        <v>1148</v>
      </c>
      <c r="P57" s="79"/>
    </row>
    <row r="58" spans="1:16" s="7" customFormat="1" ht="24.75" customHeight="1" outlineLevel="1">
      <c r="A58" s="136">
        <v>11</v>
      </c>
      <c r="B58" s="170" t="s">
        <v>2678</v>
      </c>
      <c r="C58" s="118" t="s">
        <v>31</v>
      </c>
      <c r="D58" s="171" t="s">
        <v>2701</v>
      </c>
      <c r="E58" s="173" t="s">
        <v>2691</v>
      </c>
      <c r="F58" s="173" t="s">
        <v>2697</v>
      </c>
      <c r="G58" s="152">
        <f t="shared" si="3"/>
        <v>0.96666666666666667</v>
      </c>
      <c r="H58" s="169" t="s">
        <v>2718</v>
      </c>
      <c r="I58" s="115" t="s">
        <v>36</v>
      </c>
      <c r="J58" s="171" t="s">
        <v>2723</v>
      </c>
      <c r="K58" s="175" t="s">
        <v>2736</v>
      </c>
      <c r="L58" s="118" t="s">
        <v>1148</v>
      </c>
      <c r="M58" s="113">
        <v>1</v>
      </c>
      <c r="N58" s="176" t="s">
        <v>27</v>
      </c>
      <c r="O58" s="118" t="s">
        <v>1148</v>
      </c>
      <c r="P58" s="79"/>
    </row>
    <row r="59" spans="1:16" s="7" customFormat="1" ht="24.75" customHeight="1" outlineLevel="1">
      <c r="A59" s="136">
        <v>12</v>
      </c>
      <c r="B59" s="170" t="s">
        <v>2678</v>
      </c>
      <c r="C59" s="118" t="s">
        <v>31</v>
      </c>
      <c r="D59" s="171" t="s">
        <v>2702</v>
      </c>
      <c r="E59" s="173" t="s">
        <v>2703</v>
      </c>
      <c r="F59" s="173" t="s">
        <v>2686</v>
      </c>
      <c r="G59" s="152">
        <f t="shared" si="3"/>
        <v>7.5666666666666664</v>
      </c>
      <c r="H59" s="169" t="s">
        <v>2716</v>
      </c>
      <c r="I59" s="115" t="s">
        <v>36</v>
      </c>
      <c r="J59" s="171" t="s">
        <v>2724</v>
      </c>
      <c r="K59" s="175" t="s">
        <v>2737</v>
      </c>
      <c r="L59" s="118" t="s">
        <v>1148</v>
      </c>
      <c r="M59" s="113">
        <v>1</v>
      </c>
      <c r="N59" s="176" t="s">
        <v>27</v>
      </c>
      <c r="O59" s="118" t="s">
        <v>1148</v>
      </c>
      <c r="P59" s="79"/>
    </row>
    <row r="60" spans="1:16" s="7" customFormat="1" ht="24.75" customHeight="1" outlineLevel="1">
      <c r="A60" s="136">
        <v>13</v>
      </c>
      <c r="B60" s="170" t="s">
        <v>2678</v>
      </c>
      <c r="C60" s="118" t="s">
        <v>31</v>
      </c>
      <c r="D60" s="171" t="s">
        <v>2704</v>
      </c>
      <c r="E60" s="173" t="s">
        <v>2688</v>
      </c>
      <c r="F60" s="173" t="s">
        <v>2689</v>
      </c>
      <c r="G60" s="152">
        <f t="shared" si="3"/>
        <v>3.0333333333333332</v>
      </c>
      <c r="H60" s="169" t="s">
        <v>2716</v>
      </c>
      <c r="I60" s="115" t="s">
        <v>36</v>
      </c>
      <c r="J60" s="171" t="s">
        <v>2724</v>
      </c>
      <c r="K60" s="175" t="s">
        <v>2738</v>
      </c>
      <c r="L60" s="118" t="s">
        <v>1148</v>
      </c>
      <c r="M60" s="113">
        <v>1</v>
      </c>
      <c r="N60" s="176" t="s">
        <v>27</v>
      </c>
      <c r="O60" s="118" t="s">
        <v>1148</v>
      </c>
      <c r="P60" s="79"/>
    </row>
    <row r="61" spans="1:16" s="7" customFormat="1" ht="24.75" customHeight="1" outlineLevel="1">
      <c r="A61" s="136">
        <v>14</v>
      </c>
      <c r="B61" s="170" t="s">
        <v>2678</v>
      </c>
      <c r="C61" s="118" t="s">
        <v>31</v>
      </c>
      <c r="D61" s="171" t="s">
        <v>2705</v>
      </c>
      <c r="E61" s="173" t="s">
        <v>2703</v>
      </c>
      <c r="F61" s="173" t="s">
        <v>2706</v>
      </c>
      <c r="G61" s="152">
        <f t="shared" si="3"/>
        <v>6.5333333333333332</v>
      </c>
      <c r="H61" s="169" t="s">
        <v>2718</v>
      </c>
      <c r="I61" s="115" t="s">
        <v>36</v>
      </c>
      <c r="J61" s="171" t="s">
        <v>2723</v>
      </c>
      <c r="K61" s="175" t="s">
        <v>2739</v>
      </c>
      <c r="L61" s="118" t="s">
        <v>1148</v>
      </c>
      <c r="M61" s="113">
        <v>1</v>
      </c>
      <c r="N61" s="176" t="s">
        <v>27</v>
      </c>
      <c r="O61" s="118" t="s">
        <v>1148</v>
      </c>
      <c r="P61" s="79"/>
    </row>
    <row r="62" spans="1:16" s="7" customFormat="1" ht="24.75" customHeight="1" outlineLevel="1">
      <c r="A62" s="136">
        <v>15</v>
      </c>
      <c r="B62" s="170" t="s">
        <v>2678</v>
      </c>
      <c r="C62" s="118" t="s">
        <v>31</v>
      </c>
      <c r="D62" s="171" t="s">
        <v>2707</v>
      </c>
      <c r="E62" s="173" t="s">
        <v>2688</v>
      </c>
      <c r="F62" s="173" t="s">
        <v>2689</v>
      </c>
      <c r="G62" s="152">
        <f t="shared" si="3"/>
        <v>3.0333333333333332</v>
      </c>
      <c r="H62" s="169" t="s">
        <v>2718</v>
      </c>
      <c r="I62" s="115" t="s">
        <v>36</v>
      </c>
      <c r="J62" s="171" t="s">
        <v>2723</v>
      </c>
      <c r="K62" s="175" t="s">
        <v>2740</v>
      </c>
      <c r="L62" s="118" t="s">
        <v>1148</v>
      </c>
      <c r="M62" s="113">
        <v>1</v>
      </c>
      <c r="N62" s="176" t="s">
        <v>27</v>
      </c>
      <c r="O62" s="118" t="s">
        <v>1148</v>
      </c>
      <c r="P62" s="79"/>
    </row>
    <row r="63" spans="1:16" s="7" customFormat="1" ht="24.75" customHeight="1" outlineLevel="1">
      <c r="A63" s="136">
        <v>16</v>
      </c>
      <c r="B63" s="170" t="s">
        <v>2678</v>
      </c>
      <c r="C63" s="118" t="s">
        <v>31</v>
      </c>
      <c r="D63" s="171" t="s">
        <v>2708</v>
      </c>
      <c r="E63" s="173" t="s">
        <v>2709</v>
      </c>
      <c r="F63" s="173" t="s">
        <v>2710</v>
      </c>
      <c r="G63" s="152">
        <f t="shared" si="3"/>
        <v>10.933333333333334</v>
      </c>
      <c r="H63" s="169" t="s">
        <v>2716</v>
      </c>
      <c r="I63" s="115" t="s">
        <v>36</v>
      </c>
      <c r="J63" s="171" t="s">
        <v>2725</v>
      </c>
      <c r="K63" s="175" t="s">
        <v>2741</v>
      </c>
      <c r="L63" s="118" t="s">
        <v>1148</v>
      </c>
      <c r="M63" s="113">
        <v>1</v>
      </c>
      <c r="N63" s="176" t="s">
        <v>2634</v>
      </c>
      <c r="O63" s="118" t="s">
        <v>1148</v>
      </c>
      <c r="P63" s="79"/>
    </row>
    <row r="64" spans="1:16" s="7" customFormat="1" ht="24.75" customHeight="1" outlineLevel="1">
      <c r="A64" s="136">
        <v>17</v>
      </c>
      <c r="B64" s="170" t="s">
        <v>2678</v>
      </c>
      <c r="C64" s="118" t="s">
        <v>31</v>
      </c>
      <c r="D64" s="171" t="s">
        <v>2711</v>
      </c>
      <c r="E64" s="173" t="s">
        <v>2709</v>
      </c>
      <c r="F64" s="173" t="s">
        <v>2712</v>
      </c>
      <c r="G64" s="152">
        <f t="shared" si="3"/>
        <v>11.266666666666667</v>
      </c>
      <c r="H64" s="169" t="s">
        <v>2718</v>
      </c>
      <c r="I64" s="115" t="s">
        <v>36</v>
      </c>
      <c r="J64" s="171" t="s">
        <v>135</v>
      </c>
      <c r="K64" s="175" t="s">
        <v>2742</v>
      </c>
      <c r="L64" s="118" t="s">
        <v>1148</v>
      </c>
      <c r="M64" s="113">
        <v>1</v>
      </c>
      <c r="N64" s="176" t="s">
        <v>2634</v>
      </c>
      <c r="O64" s="118" t="s">
        <v>1148</v>
      </c>
      <c r="P64" s="79"/>
    </row>
    <row r="65" spans="1:16" s="7" customFormat="1" ht="24.75" customHeight="1" outlineLevel="1">
      <c r="A65" s="136">
        <v>18</v>
      </c>
      <c r="B65" s="169" t="s">
        <v>2679</v>
      </c>
      <c r="C65" s="118" t="s">
        <v>31</v>
      </c>
      <c r="D65" s="171" t="s">
        <v>2713</v>
      </c>
      <c r="E65" s="173" t="s">
        <v>2714</v>
      </c>
      <c r="F65" s="173" t="s">
        <v>2715</v>
      </c>
      <c r="G65" s="152">
        <f t="shared" si="3"/>
        <v>7.3666666666666663</v>
      </c>
      <c r="H65" s="169" t="s">
        <v>2719</v>
      </c>
      <c r="I65" s="115" t="s">
        <v>36</v>
      </c>
      <c r="J65" s="171" t="s">
        <v>38</v>
      </c>
      <c r="K65" s="175" t="s">
        <v>2743</v>
      </c>
      <c r="L65" s="118" t="s">
        <v>1148</v>
      </c>
      <c r="M65" s="113">
        <v>1</v>
      </c>
      <c r="N65" s="176" t="s">
        <v>27</v>
      </c>
      <c r="O65" s="118" t="s">
        <v>1148</v>
      </c>
      <c r="P65" s="79"/>
    </row>
    <row r="66" spans="1:16" s="7" customFormat="1" ht="24.75" customHeight="1" outlineLevel="1">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c r="A91" s="135">
        <v>44</v>
      </c>
      <c r="B91" s="116"/>
      <c r="C91" s="118"/>
      <c r="D91" s="115"/>
      <c r="E91" s="137"/>
      <c r="F91" s="137"/>
      <c r="G91" s="152" t="str">
        <f t="shared" si="3"/>
        <v/>
      </c>
      <c r="H91" s="116"/>
      <c r="I91" s="115"/>
      <c r="J91" s="115"/>
      <c r="K91" s="117"/>
      <c r="L91" s="118"/>
      <c r="M91" s="113"/>
      <c r="N91" s="118"/>
      <c r="O91" s="118"/>
      <c r="P91" s="79"/>
    </row>
    <row r="92" spans="1:16" s="7" customFormat="1" ht="24.75" customHeight="1" outlineLevel="1">
      <c r="A92" s="135">
        <v>45</v>
      </c>
      <c r="B92" s="116"/>
      <c r="C92" s="118"/>
      <c r="D92" s="115"/>
      <c r="E92" s="137"/>
      <c r="F92" s="137"/>
      <c r="G92" s="152" t="str">
        <f t="shared" si="3"/>
        <v/>
      </c>
      <c r="H92" s="116"/>
      <c r="I92" s="115"/>
      <c r="J92" s="115"/>
      <c r="K92" s="117"/>
      <c r="L92" s="118"/>
      <c r="M92" s="113"/>
      <c r="N92" s="118"/>
      <c r="O92" s="118"/>
      <c r="P92" s="79"/>
    </row>
    <row r="93" spans="1:16" s="7" customFormat="1" ht="24.75" customHeight="1" outlineLevel="1">
      <c r="A93" s="135">
        <v>46</v>
      </c>
      <c r="B93" s="116"/>
      <c r="C93" s="118"/>
      <c r="D93" s="115"/>
      <c r="E93" s="137"/>
      <c r="F93" s="137"/>
      <c r="G93" s="152" t="str">
        <f t="shared" si="3"/>
        <v/>
      </c>
      <c r="H93" s="116"/>
      <c r="I93" s="115"/>
      <c r="J93" s="115"/>
      <c r="K93" s="117"/>
      <c r="L93" s="118"/>
      <c r="M93" s="113"/>
      <c r="N93" s="118"/>
      <c r="O93" s="118"/>
      <c r="P93" s="79"/>
    </row>
    <row r="94" spans="1:16" s="7" customFormat="1" ht="24.75" customHeight="1" outlineLevel="1">
      <c r="A94" s="135">
        <v>47</v>
      </c>
      <c r="B94" s="116"/>
      <c r="C94" s="118"/>
      <c r="D94" s="115"/>
      <c r="E94" s="137"/>
      <c r="F94" s="137"/>
      <c r="G94" s="152" t="str">
        <f t="shared" si="3"/>
        <v/>
      </c>
      <c r="H94" s="116"/>
      <c r="I94" s="115"/>
      <c r="J94" s="115"/>
      <c r="K94" s="117"/>
      <c r="L94" s="118"/>
      <c r="M94" s="113"/>
      <c r="N94" s="118"/>
      <c r="O94" s="118"/>
      <c r="P94" s="79"/>
    </row>
    <row r="95" spans="1:16" s="7" customFormat="1" ht="24.75" customHeight="1" outlineLevel="1">
      <c r="A95" s="136">
        <v>48</v>
      </c>
      <c r="B95" s="116"/>
      <c r="C95" s="118"/>
      <c r="D95" s="115"/>
      <c r="E95" s="137"/>
      <c r="F95" s="137"/>
      <c r="G95" s="152" t="str">
        <f t="shared" si="3"/>
        <v/>
      </c>
      <c r="H95" s="116"/>
      <c r="I95" s="115"/>
      <c r="J95" s="115"/>
      <c r="K95" s="117"/>
      <c r="L95" s="118"/>
      <c r="M95" s="113"/>
      <c r="N95" s="118"/>
      <c r="O95" s="118"/>
      <c r="P95" s="79"/>
    </row>
    <row r="96" spans="1:16" s="7" customFormat="1" ht="24.75" customHeight="1" outlineLevel="1">
      <c r="A96" s="136">
        <v>49</v>
      </c>
      <c r="B96" s="116"/>
      <c r="C96" s="118"/>
      <c r="D96" s="115"/>
      <c r="E96" s="137"/>
      <c r="F96" s="137"/>
      <c r="G96" s="152" t="str">
        <f t="shared" si="3"/>
        <v/>
      </c>
      <c r="H96" s="116"/>
      <c r="I96" s="115"/>
      <c r="J96" s="115"/>
      <c r="K96" s="117"/>
      <c r="L96" s="118"/>
      <c r="M96" s="113"/>
      <c r="N96" s="118"/>
      <c r="O96" s="118"/>
      <c r="P96" s="79"/>
    </row>
    <row r="97" spans="1:16" s="7" customFormat="1" ht="24.75" customHeight="1" outlineLevel="1">
      <c r="A97" s="136">
        <v>50</v>
      </c>
      <c r="B97" s="116"/>
      <c r="C97" s="118"/>
      <c r="D97" s="115"/>
      <c r="E97" s="137"/>
      <c r="F97" s="137"/>
      <c r="G97" s="152" t="str">
        <f t="shared" si="3"/>
        <v/>
      </c>
      <c r="H97" s="116"/>
      <c r="I97" s="115"/>
      <c r="J97" s="115"/>
      <c r="K97" s="117"/>
      <c r="L97" s="118"/>
      <c r="M97" s="113"/>
      <c r="N97" s="118"/>
      <c r="O97" s="118"/>
      <c r="P97" s="79"/>
    </row>
    <row r="98" spans="1:16" s="7" customFormat="1" ht="24.75" customHeight="1" outlineLevel="1">
      <c r="A98" s="136">
        <v>51</v>
      </c>
      <c r="B98" s="116"/>
      <c r="C98" s="118"/>
      <c r="D98" s="115"/>
      <c r="E98" s="137"/>
      <c r="F98" s="137"/>
      <c r="G98" s="152" t="str">
        <f t="shared" si="3"/>
        <v/>
      </c>
      <c r="H98" s="116"/>
      <c r="I98" s="115"/>
      <c r="J98" s="115"/>
      <c r="K98" s="117"/>
      <c r="L98" s="118"/>
      <c r="M98" s="113"/>
      <c r="N98" s="118"/>
      <c r="O98" s="118"/>
      <c r="P98" s="79"/>
    </row>
    <row r="99" spans="1:16" s="7" customFormat="1" ht="24.75" customHeight="1" outlineLevel="1">
      <c r="A99" s="136">
        <v>52</v>
      </c>
      <c r="B99" s="116"/>
      <c r="C99" s="118"/>
      <c r="D99" s="115"/>
      <c r="E99" s="137"/>
      <c r="F99" s="137"/>
      <c r="G99" s="152" t="str">
        <f t="shared" si="3"/>
        <v/>
      </c>
      <c r="H99" s="116"/>
      <c r="I99" s="115"/>
      <c r="J99" s="115"/>
      <c r="K99" s="117"/>
      <c r="L99" s="118"/>
      <c r="M99" s="113"/>
      <c r="N99" s="118"/>
      <c r="O99" s="118"/>
      <c r="P99" s="79"/>
    </row>
    <row r="100" spans="1:16" s="7" customFormat="1" ht="24.75" customHeight="1" outlineLevel="1">
      <c r="A100" s="136">
        <v>53</v>
      </c>
      <c r="B100" s="116"/>
      <c r="C100" s="118"/>
      <c r="D100" s="115"/>
      <c r="E100" s="137"/>
      <c r="F100" s="137"/>
      <c r="G100" s="152" t="str">
        <f t="shared" si="3"/>
        <v/>
      </c>
      <c r="H100" s="116"/>
      <c r="I100" s="115"/>
      <c r="J100" s="115"/>
      <c r="K100" s="117"/>
      <c r="L100" s="118"/>
      <c r="M100" s="113"/>
      <c r="N100" s="118"/>
      <c r="O100" s="118"/>
      <c r="P100" s="79"/>
    </row>
    <row r="101" spans="1:16" s="7" customFormat="1" ht="24.75" customHeight="1" outlineLevel="1">
      <c r="A101" s="136">
        <v>54</v>
      </c>
      <c r="B101" s="116"/>
      <c r="C101" s="118"/>
      <c r="D101" s="115"/>
      <c r="E101" s="137"/>
      <c r="F101" s="137"/>
      <c r="G101" s="152" t="str">
        <f t="shared" si="3"/>
        <v/>
      </c>
      <c r="H101" s="116"/>
      <c r="I101" s="115"/>
      <c r="J101" s="115"/>
      <c r="K101" s="117"/>
      <c r="L101" s="118"/>
      <c r="M101" s="113"/>
      <c r="N101" s="118"/>
      <c r="O101" s="118"/>
      <c r="P101" s="79"/>
    </row>
    <row r="102" spans="1:16" s="7" customFormat="1" ht="24.75" customHeight="1" outlineLevel="1">
      <c r="A102" s="136">
        <v>55</v>
      </c>
      <c r="B102" s="116"/>
      <c r="C102" s="118"/>
      <c r="D102" s="115"/>
      <c r="E102" s="137"/>
      <c r="F102" s="137"/>
      <c r="G102" s="152" t="str">
        <f t="shared" si="3"/>
        <v/>
      </c>
      <c r="H102" s="116"/>
      <c r="I102" s="115"/>
      <c r="J102" s="115"/>
      <c r="K102" s="117"/>
      <c r="L102" s="118"/>
      <c r="M102" s="113"/>
      <c r="N102" s="118"/>
      <c r="O102" s="118"/>
      <c r="P102" s="79"/>
    </row>
    <row r="103" spans="1:16" s="7" customFormat="1" ht="24.75" customHeight="1" outlineLevel="1">
      <c r="A103" s="136">
        <v>56</v>
      </c>
      <c r="B103" s="116"/>
      <c r="C103" s="118"/>
      <c r="D103" s="115"/>
      <c r="E103" s="137"/>
      <c r="F103" s="137"/>
      <c r="G103" s="152" t="str">
        <f t="shared" si="3"/>
        <v/>
      </c>
      <c r="H103" s="116"/>
      <c r="I103" s="115"/>
      <c r="J103" s="115"/>
      <c r="K103" s="117"/>
      <c r="L103" s="118"/>
      <c r="M103" s="113"/>
      <c r="N103" s="118"/>
      <c r="O103" s="118"/>
      <c r="P103" s="79"/>
    </row>
    <row r="104" spans="1:16" s="7" customFormat="1" ht="24.75" customHeight="1" outlineLevel="1">
      <c r="A104" s="136">
        <v>57</v>
      </c>
      <c r="B104" s="116"/>
      <c r="C104" s="118"/>
      <c r="D104" s="115"/>
      <c r="E104" s="137"/>
      <c r="F104" s="137"/>
      <c r="G104" s="152" t="str">
        <f t="shared" si="3"/>
        <v/>
      </c>
      <c r="H104" s="116"/>
      <c r="I104" s="115"/>
      <c r="J104" s="115"/>
      <c r="K104" s="117"/>
      <c r="L104" s="118"/>
      <c r="M104" s="113"/>
      <c r="N104" s="118"/>
      <c r="O104" s="118"/>
      <c r="P104" s="79"/>
    </row>
    <row r="105" spans="1:16" s="7" customFormat="1" ht="24.75" customHeight="1" outlineLevel="1">
      <c r="A105" s="136">
        <v>58</v>
      </c>
      <c r="B105" s="116"/>
      <c r="C105" s="118"/>
      <c r="D105" s="115"/>
      <c r="E105" s="137"/>
      <c r="F105" s="137"/>
      <c r="G105" s="152" t="str">
        <f t="shared" si="3"/>
        <v/>
      </c>
      <c r="H105" s="116"/>
      <c r="I105" s="115"/>
      <c r="J105" s="115"/>
      <c r="K105" s="117"/>
      <c r="L105" s="118"/>
      <c r="M105" s="113"/>
      <c r="N105" s="118"/>
      <c r="O105" s="118"/>
      <c r="P105" s="79"/>
    </row>
    <row r="106" spans="1:16" s="7" customFormat="1" ht="24.75" customHeight="1" outlineLevel="1">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c r="A107" s="136">
        <v>60</v>
      </c>
      <c r="B107" s="64"/>
      <c r="C107" s="65"/>
      <c r="D107" s="63"/>
      <c r="E107" s="137"/>
      <c r="F107" s="137"/>
      <c r="G107" s="152" t="str">
        <f t="shared" si="3"/>
        <v/>
      </c>
      <c r="H107" s="64"/>
      <c r="I107" s="63"/>
      <c r="J107" s="63"/>
      <c r="K107" s="66"/>
      <c r="L107" s="65"/>
      <c r="M107" s="67"/>
      <c r="N107" s="65"/>
      <c r="O107" s="65"/>
      <c r="P107" s="79"/>
    </row>
    <row r="108" spans="1:16" ht="29.5" customHeight="1" thickBot="1"/>
    <row r="109" spans="1:16" s="19" customFormat="1" ht="31.5" customHeight="1" thickBot="1">
      <c r="A109" s="184" t="s">
        <v>2633</v>
      </c>
      <c r="B109" s="185"/>
      <c r="C109" s="185"/>
      <c r="D109" s="185"/>
      <c r="E109" s="185"/>
      <c r="F109" s="185"/>
      <c r="G109" s="185"/>
      <c r="H109" s="185"/>
      <c r="I109" s="185"/>
      <c r="J109" s="185"/>
      <c r="K109" s="185"/>
      <c r="L109" s="185"/>
      <c r="M109" s="185"/>
      <c r="N109" s="185"/>
      <c r="O109" s="186"/>
      <c r="P109" s="76"/>
    </row>
    <row r="110" spans="1:16" ht="15" customHeight="1">
      <c r="A110" s="187" t="s">
        <v>2656</v>
      </c>
      <c r="B110" s="188"/>
      <c r="C110" s="188"/>
      <c r="D110" s="188"/>
      <c r="E110" s="188"/>
      <c r="F110" s="188"/>
      <c r="G110" s="188"/>
      <c r="H110" s="188"/>
      <c r="I110" s="188"/>
      <c r="J110" s="188"/>
      <c r="K110" s="188"/>
      <c r="L110" s="188"/>
      <c r="M110" s="188"/>
      <c r="N110" s="188"/>
      <c r="O110" s="189"/>
    </row>
    <row r="111" spans="1:16" ht="15" thickBot="1">
      <c r="A111" s="190"/>
      <c r="B111" s="191"/>
      <c r="C111" s="191"/>
      <c r="D111" s="191"/>
      <c r="E111" s="191"/>
      <c r="F111" s="191"/>
      <c r="G111" s="191"/>
      <c r="H111" s="191"/>
      <c r="I111" s="191"/>
      <c r="J111" s="191"/>
      <c r="K111" s="191"/>
      <c r="L111" s="191"/>
      <c r="M111" s="191"/>
      <c r="N111" s="191"/>
      <c r="O111" s="192"/>
    </row>
    <row r="112" spans="1:16" s="1" customFormat="1" ht="26.25" customHeight="1" thickBot="1">
      <c r="I112" s="198" t="s">
        <v>9</v>
      </c>
      <c r="J112" s="199"/>
      <c r="O112" s="167"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5">
        <v>1</v>
      </c>
      <c r="B114" s="153" t="s">
        <v>2665</v>
      </c>
      <c r="C114" s="155" t="s">
        <v>31</v>
      </c>
      <c r="D114" s="114"/>
      <c r="E114" s="137"/>
      <c r="F114" s="137"/>
      <c r="G114" s="152" t="str">
        <f>IF(AND(E114&lt;&gt;"",F114&lt;&gt;""),((F114-E114)/30),"")</f>
        <v/>
      </c>
      <c r="H114" s="116"/>
      <c r="I114" s="115"/>
      <c r="J114" s="115"/>
      <c r="K114" s="117"/>
      <c r="L114" s="100" t="str">
        <f>+IF(AND(K114&gt;0,O114="Ejecución"),(K114/877802)*Tabla28[[#This Row],[% participación]],IF(AND(K114&gt;0,O114&lt;&gt;"Ejecución"),"-",""))</f>
        <v/>
      </c>
      <c r="M114" s="118"/>
      <c r="N114" s="165" t="str">
        <f>+IF(M118="No",1,IF(M118="Si","Ingrese %",""))</f>
        <v/>
      </c>
      <c r="O114" s="154" t="s">
        <v>1150</v>
      </c>
      <c r="P114" s="78"/>
    </row>
    <row r="115" spans="1:16" s="6" customFormat="1" ht="24.75" customHeight="1">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 customHeight="1" thickBot="1">
      <c r="O161" s="167" t="str">
        <f>HYPERLINK("#MI_Oferente_Singular!A1","INICIO")</f>
        <v>INICIO</v>
      </c>
    </row>
    <row r="162" spans="1:28" s="19" customFormat="1" ht="31.5" customHeight="1" thickBot="1">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c r="A163" s="209" t="s">
        <v>2660</v>
      </c>
      <c r="B163" s="210"/>
      <c r="C163" s="210"/>
      <c r="D163" s="210"/>
      <c r="E163" s="211"/>
      <c r="F163" s="212" t="s">
        <v>2661</v>
      </c>
      <c r="G163" s="212"/>
      <c r="H163" s="212"/>
      <c r="I163" s="209" t="s">
        <v>2630</v>
      </c>
      <c r="J163" s="210"/>
      <c r="K163" s="210"/>
      <c r="L163" s="210"/>
      <c r="M163" s="210"/>
      <c r="N163" s="210"/>
      <c r="O163" s="211"/>
    </row>
    <row r="164" spans="1:28" ht="9" customHeight="1">
      <c r="A164" s="29"/>
      <c r="B164" s="30"/>
      <c r="C164" s="30"/>
      <c r="E164" s="8"/>
      <c r="F164" s="30"/>
      <c r="G164" s="30"/>
      <c r="H164" s="30"/>
      <c r="I164" s="29"/>
      <c r="J164" s="30"/>
      <c r="K164" s="5"/>
      <c r="L164" s="5"/>
      <c r="M164" s="5"/>
      <c r="N164" s="149"/>
      <c r="O164" s="8"/>
      <c r="Q164" s="4" t="s">
        <v>2644</v>
      </c>
    </row>
    <row r="165" spans="1:28">
      <c r="A165" s="9"/>
      <c r="B165" s="213" t="s">
        <v>2614</v>
      </c>
      <c r="C165" s="213"/>
      <c r="D165" s="213"/>
      <c r="E165" s="8"/>
      <c r="F165" s="5"/>
      <c r="G165" s="214" t="s">
        <v>2614</v>
      </c>
      <c r="H165" s="214"/>
      <c r="I165" s="215" t="s">
        <v>1164</v>
      </c>
      <c r="J165" s="216"/>
      <c r="K165" s="216"/>
      <c r="L165" s="216"/>
      <c r="M165" s="216"/>
      <c r="N165" s="107"/>
      <c r="O165" s="8"/>
      <c r="S165" s="51"/>
    </row>
    <row r="166" spans="1:28">
      <c r="A166" s="9"/>
      <c r="B166" s="5"/>
      <c r="C166" s="5"/>
      <c r="D166" s="150" t="s">
        <v>14</v>
      </c>
      <c r="E166" s="8"/>
      <c r="F166" s="5"/>
      <c r="G166" s="26" t="s">
        <v>14</v>
      </c>
      <c r="I166" s="9"/>
      <c r="J166" s="5"/>
      <c r="K166" s="5"/>
      <c r="L166" s="5"/>
      <c r="M166" s="5"/>
      <c r="N166" s="5"/>
      <c r="O166" s="8"/>
    </row>
    <row r="167" spans="1:28">
      <c r="A167" s="9"/>
      <c r="D167" s="107" t="s">
        <v>26</v>
      </c>
      <c r="E167" s="8"/>
      <c r="F167" s="5"/>
      <c r="G167" s="107" t="s">
        <v>26</v>
      </c>
      <c r="I167" s="217" t="s">
        <v>2643</v>
      </c>
      <c r="J167" s="218"/>
      <c r="K167" s="218"/>
      <c r="L167" s="218"/>
      <c r="M167" s="218"/>
      <c r="N167" s="218"/>
      <c r="O167" s="219"/>
      <c r="U167" s="51"/>
    </row>
    <row r="168" spans="1:28">
      <c r="A168" s="9"/>
      <c r="B168" s="236" t="s">
        <v>2658</v>
      </c>
      <c r="C168" s="236"/>
      <c r="D168" s="236"/>
      <c r="E168" s="8"/>
      <c r="F168" s="5"/>
      <c r="H168" s="81" t="s">
        <v>2657</v>
      </c>
      <c r="I168" s="217"/>
      <c r="J168" s="218"/>
      <c r="K168" s="218"/>
      <c r="L168" s="218"/>
      <c r="M168" s="218"/>
      <c r="N168" s="218"/>
      <c r="O168" s="219"/>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6" t="s">
        <v>2668</v>
      </c>
      <c r="B172" s="207"/>
      <c r="C172" s="207"/>
      <c r="D172" s="207"/>
      <c r="E172" s="207"/>
      <c r="F172" s="207"/>
      <c r="G172" s="207"/>
      <c r="H172" s="207"/>
      <c r="I172" s="207"/>
      <c r="J172" s="207"/>
      <c r="K172" s="207"/>
      <c r="L172" s="207"/>
      <c r="M172" s="207"/>
      <c r="N172" s="207"/>
      <c r="O172" s="208"/>
      <c r="P172" s="76"/>
    </row>
    <row r="173" spans="1:28" ht="15" customHeight="1">
      <c r="A173" s="200" t="s">
        <v>2674</v>
      </c>
      <c r="B173" s="201"/>
      <c r="C173" s="201"/>
      <c r="D173" s="201"/>
      <c r="E173" s="201"/>
      <c r="F173" s="201"/>
      <c r="G173" s="201"/>
      <c r="H173" s="201"/>
      <c r="I173" s="201"/>
      <c r="J173" s="201"/>
      <c r="K173" s="201"/>
      <c r="L173" s="201"/>
      <c r="M173" s="201"/>
      <c r="N173" s="201"/>
      <c r="O173" s="202"/>
    </row>
    <row r="174" spans="1:28" ht="24" thickBot="1">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7" t="s">
        <v>2669</v>
      </c>
      <c r="C176" s="227"/>
      <c r="D176" s="227"/>
      <c r="E176" s="227"/>
      <c r="F176" s="227"/>
      <c r="G176" s="227"/>
      <c r="H176" s="20"/>
      <c r="I176" s="180" t="s">
        <v>2675</v>
      </c>
      <c r="J176" s="181"/>
      <c r="K176" s="181"/>
      <c r="L176" s="181"/>
      <c r="M176" s="181"/>
      <c r="O176" s="167" t="str">
        <f>HYPERLINK("#MI_Oferente_Singular!A1","INICIO")</f>
        <v>INICIO</v>
      </c>
      <c r="Q176" s="19"/>
      <c r="R176" s="19"/>
      <c r="S176" s="19"/>
      <c r="T176" s="19"/>
      <c r="U176" s="19"/>
      <c r="V176" s="19"/>
      <c r="W176" s="19"/>
      <c r="X176" s="19"/>
      <c r="Y176" s="19"/>
      <c r="Z176" s="19"/>
      <c r="AA176" s="19"/>
      <c r="AB176" s="19"/>
    </row>
    <row r="177" spans="1:28" ht="23">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
      <c r="A178" s="9"/>
      <c r="B178" s="231"/>
      <c r="C178" s="232"/>
      <c r="D178" s="233"/>
      <c r="E178" s="159"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56"/>
      <c r="Z178" s="157" t="str">
        <f>IF(Y178&gt;0,SUM(E180+Y178),"")</f>
        <v/>
      </c>
      <c r="AA178" s="19"/>
      <c r="AB178" s="19"/>
    </row>
    <row r="179" spans="1:28" ht="23">
      <c r="A179" s="9"/>
      <c r="B179" s="193" t="s">
        <v>2669</v>
      </c>
      <c r="C179" s="193"/>
      <c r="D179" s="193"/>
      <c r="E179" s="163">
        <v>0.02</v>
      </c>
      <c r="F179" s="162"/>
      <c r="G179" s="157" t="str">
        <f>IF(F179&gt;0,SUM(E179+F179),"")</f>
        <v/>
      </c>
      <c r="H179" s="5"/>
      <c r="I179" s="193" t="s">
        <v>2671</v>
      </c>
      <c r="J179" s="193"/>
      <c r="K179" s="193"/>
      <c r="L179" s="193"/>
      <c r="M179" s="164">
        <v>0.02</v>
      </c>
      <c r="O179" s="8"/>
      <c r="Q179" s="19"/>
      <c r="R179" s="151">
        <f>IF(M179&gt;0,SUM(L179+M179),"")</f>
        <v>0.02</v>
      </c>
      <c r="T179" s="19"/>
      <c r="U179" s="239" t="s">
        <v>1166</v>
      </c>
      <c r="V179" s="239"/>
      <c r="W179" s="239"/>
      <c r="X179" s="24">
        <v>0.02</v>
      </c>
      <c r="Y179" s="156"/>
      <c r="Z179" s="157" t="str">
        <f>IF(Y179&gt;0,SUM(E181+Y179),"")</f>
        <v/>
      </c>
      <c r="AA179" s="19"/>
      <c r="AB179" s="19"/>
    </row>
    <row r="180" spans="1:28" ht="23" hidden="1">
      <c r="A180" s="9"/>
      <c r="B180" s="179"/>
      <c r="C180" s="179"/>
      <c r="D180" s="179"/>
      <c r="E180" s="161"/>
      <c r="H180" s="5"/>
      <c r="I180" s="179"/>
      <c r="J180" s="179"/>
      <c r="K180" s="179"/>
      <c r="L180" s="179"/>
      <c r="M180" s="5"/>
      <c r="O180" s="8"/>
      <c r="Q180" s="19"/>
      <c r="R180" s="151" t="str">
        <f>IF(S180&gt;0,SUM(L180+S180),"")</f>
        <v/>
      </c>
      <c r="S180" s="156"/>
      <c r="T180" s="19"/>
      <c r="U180" s="239" t="s">
        <v>1167</v>
      </c>
      <c r="V180" s="239"/>
      <c r="W180" s="239"/>
      <c r="X180" s="24">
        <v>0.03</v>
      </c>
      <c r="Y180" s="156"/>
      <c r="Z180" s="157" t="str">
        <f>IF(Y180&gt;0,SUM(E182+Y180),"")</f>
        <v/>
      </c>
      <c r="AA180" s="19"/>
      <c r="AB180" s="19"/>
    </row>
    <row r="181" spans="1:28" ht="23" hidden="1">
      <c r="A181" s="9"/>
      <c r="B181" s="179"/>
      <c r="C181" s="179"/>
      <c r="D181" s="179"/>
      <c r="E181" s="161"/>
      <c r="H181" s="5"/>
      <c r="I181" s="179"/>
      <c r="J181" s="179"/>
      <c r="K181" s="179"/>
      <c r="L181" s="179"/>
      <c r="M181" s="5"/>
      <c r="O181" s="8"/>
      <c r="Q181" s="19"/>
      <c r="R181" s="151" t="str">
        <f>IF(S181&gt;0,SUM(L181+S181),"")</f>
        <v/>
      </c>
      <c r="S181" s="156"/>
      <c r="T181" s="19"/>
      <c r="U181" s="19"/>
      <c r="V181" s="19"/>
      <c r="W181" s="19"/>
      <c r="X181" s="19"/>
      <c r="Y181" s="19"/>
      <c r="Z181" s="19"/>
      <c r="AA181" s="19"/>
      <c r="AB181" s="19"/>
    </row>
    <row r="182" spans="1:28" ht="23" hidden="1">
      <c r="A182" s="9"/>
      <c r="B182" s="179"/>
      <c r="C182" s="179"/>
      <c r="D182" s="179"/>
      <c r="E182" s="161"/>
      <c r="H182" s="5"/>
      <c r="I182" s="179"/>
      <c r="J182" s="179"/>
      <c r="K182" s="179"/>
      <c r="L182" s="179"/>
      <c r="M182" s="5"/>
      <c r="O182" s="8"/>
      <c r="Q182" s="19"/>
      <c r="R182" s="151" t="str">
        <f>IF(S182&gt;0,SUM(L182+S182),"")</f>
        <v/>
      </c>
      <c r="S182" s="156"/>
      <c r="T182" s="19"/>
      <c r="U182" s="19"/>
      <c r="V182" s="19"/>
      <c r="W182" s="19"/>
      <c r="X182" s="19"/>
      <c r="Y182" s="19"/>
      <c r="Z182" s="19"/>
      <c r="AA182" s="19"/>
      <c r="AB182" s="19"/>
    </row>
    <row r="183" spans="1:28" ht="23">
      <c r="A183" s="9"/>
      <c r="B183" s="5"/>
      <c r="C183" s="5"/>
      <c r="D183" s="5"/>
      <c r="E183" s="5"/>
      <c r="F183" s="5"/>
      <c r="G183" s="5"/>
      <c r="H183" s="5"/>
      <c r="I183" s="179"/>
      <c r="J183" s="179"/>
      <c r="K183" s="179"/>
      <c r="L183" s="179"/>
      <c r="M183" s="5"/>
      <c r="O183" s="8"/>
      <c r="Q183" s="19"/>
      <c r="R183" s="151" t="str">
        <f>IF(S183&gt;0,SUM(L183+S183),"")</f>
        <v/>
      </c>
      <c r="S183" s="156"/>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58">
        <f>+SUM(G179:G182)</f>
        <v>0</v>
      </c>
      <c r="D185" s="91" t="s">
        <v>2628</v>
      </c>
      <c r="E185" s="94">
        <f>+(C185*SUM(K20:K35))</f>
        <v>0</v>
      </c>
      <c r="F185" s="92"/>
      <c r="G185" s="93"/>
      <c r="H185" s="88"/>
      <c r="I185" s="90" t="s">
        <v>2627</v>
      </c>
      <c r="J185" s="158">
        <f>+SUM(M179:M183)</f>
        <v>0.02</v>
      </c>
      <c r="K185" s="238" t="s">
        <v>2628</v>
      </c>
      <c r="L185" s="238"/>
      <c r="M185" s="94">
        <f>+J185*(SUM(K20:K35))</f>
        <v>38128230</v>
      </c>
      <c r="N185" s="95"/>
      <c r="O185" s="96"/>
    </row>
    <row r="186" spans="1:28" ht="15" thickBot="1">
      <c r="A186" s="10"/>
      <c r="B186" s="97"/>
      <c r="C186" s="97"/>
      <c r="D186" s="97"/>
      <c r="E186" s="97"/>
      <c r="F186" s="97"/>
      <c r="G186" s="97"/>
      <c r="H186" s="97"/>
      <c r="I186" s="160" t="s">
        <v>2673</v>
      </c>
      <c r="J186" s="97"/>
      <c r="K186" s="97"/>
      <c r="L186" s="97"/>
      <c r="M186" s="97"/>
      <c r="N186" s="98"/>
      <c r="O186" s="99"/>
    </row>
    <row r="187" spans="1:28" ht="8.25" customHeight="1" thickBot="1"/>
    <row r="188" spans="1:28" s="19" customFormat="1" ht="31.5" customHeight="1" thickBot="1">
      <c r="A188" s="206" t="s">
        <v>18</v>
      </c>
      <c r="B188" s="207"/>
      <c r="C188" s="207"/>
      <c r="D188" s="207"/>
      <c r="E188" s="207"/>
      <c r="F188" s="207"/>
      <c r="G188" s="207"/>
      <c r="H188" s="207"/>
      <c r="I188" s="207"/>
      <c r="J188" s="207"/>
      <c r="K188" s="207"/>
      <c r="L188" s="207"/>
      <c r="M188" s="207"/>
      <c r="N188" s="207"/>
      <c r="O188" s="208"/>
      <c r="P188" s="76"/>
    </row>
    <row r="189" spans="1:28" ht="15" customHeight="1">
      <c r="A189" s="200" t="s">
        <v>19</v>
      </c>
      <c r="B189" s="201"/>
      <c r="C189" s="201"/>
      <c r="D189" s="201"/>
      <c r="E189" s="201"/>
      <c r="F189" s="201"/>
      <c r="G189" s="201"/>
      <c r="H189" s="201"/>
      <c r="I189" s="201"/>
      <c r="J189" s="201"/>
      <c r="K189" s="201"/>
      <c r="L189" s="201"/>
      <c r="M189" s="201"/>
      <c r="N189" s="201"/>
      <c r="O189" s="202"/>
    </row>
    <row r="190" spans="1:28" ht="15" thickBot="1">
      <c r="A190" s="203"/>
      <c r="B190" s="204"/>
      <c r="C190" s="204"/>
      <c r="D190" s="204"/>
      <c r="E190" s="204"/>
      <c r="F190" s="204"/>
      <c r="G190" s="204"/>
      <c r="H190" s="204"/>
      <c r="I190" s="204"/>
      <c r="J190" s="204"/>
      <c r="K190" s="204"/>
      <c r="L190" s="204"/>
      <c r="M190" s="204"/>
      <c r="N190" s="204"/>
      <c r="O190" s="205"/>
    </row>
    <row r="191" spans="1:28" ht="21" thickBot="1">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c r="A192" s="9"/>
      <c r="B192" s="197" t="s">
        <v>2636</v>
      </c>
      <c r="C192" s="197"/>
      <c r="E192" s="5" t="s">
        <v>20</v>
      </c>
      <c r="H192" s="26" t="s">
        <v>24</v>
      </c>
      <c r="J192" s="5" t="s">
        <v>2637</v>
      </c>
      <c r="K192" s="5"/>
      <c r="M192" s="5"/>
      <c r="N192" s="5"/>
      <c r="O192" s="8"/>
      <c r="Q192" s="146"/>
      <c r="R192" s="147"/>
      <c r="S192" s="147"/>
      <c r="T192" s="146"/>
    </row>
    <row r="193" spans="1:18">
      <c r="A193" s="9"/>
      <c r="C193" s="177">
        <v>33709</v>
      </c>
      <c r="D193" s="5"/>
      <c r="E193" s="178" t="s">
        <v>2745</v>
      </c>
      <c r="F193" s="5"/>
      <c r="G193" s="5"/>
      <c r="H193" s="139" t="s">
        <v>2746</v>
      </c>
      <c r="J193" s="5"/>
      <c r="K193" s="119"/>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6" t="s">
        <v>29</v>
      </c>
      <c r="B197" s="207"/>
      <c r="C197" s="207"/>
      <c r="D197" s="207"/>
      <c r="E197" s="207"/>
      <c r="F197" s="207"/>
      <c r="G197" s="207"/>
      <c r="H197" s="207"/>
      <c r="I197" s="207"/>
      <c r="J197" s="207"/>
      <c r="K197" s="207"/>
      <c r="L197" s="207"/>
      <c r="M197" s="207"/>
      <c r="N197" s="207"/>
      <c r="O197" s="208"/>
      <c r="P197" s="76"/>
    </row>
    <row r="198" spans="1:18" ht="21" thickBot="1">
      <c r="A198" s="9"/>
      <c r="B198" s="5"/>
      <c r="C198" s="5"/>
      <c r="D198" s="5"/>
      <c r="E198" s="5"/>
      <c r="F198" s="5"/>
      <c r="G198" s="5"/>
      <c r="H198" s="5"/>
      <c r="I198" s="5"/>
      <c r="J198" s="5"/>
      <c r="K198" s="5"/>
      <c r="L198" s="5"/>
      <c r="M198" s="5"/>
      <c r="N198" s="5"/>
      <c r="O198" s="167" t="str">
        <f>HYPERLINK("#MI_Oferente_Singular!A1","INICIO")</f>
        <v>INICIO</v>
      </c>
    </row>
    <row r="199" spans="1:18" ht="231" customHeight="1">
      <c r="A199" s="9"/>
      <c r="B199" s="237" t="s">
        <v>2659</v>
      </c>
      <c r="C199" s="237"/>
      <c r="D199" s="237"/>
      <c r="E199" s="237"/>
      <c r="F199" s="237"/>
      <c r="G199" s="237"/>
      <c r="H199" s="237"/>
      <c r="I199" s="237"/>
      <c r="J199" s="237"/>
      <c r="K199" s="237"/>
      <c r="L199" s="237"/>
      <c r="M199" s="237"/>
      <c r="N199" s="237"/>
      <c r="O199" s="8"/>
    </row>
    <row r="200" spans="1:18">
      <c r="A200" s="9"/>
      <c r="B200" s="194"/>
      <c r="C200" s="194"/>
      <c r="D200" s="194"/>
      <c r="E200" s="194"/>
      <c r="F200" s="194"/>
      <c r="G200" s="194"/>
      <c r="H200" s="194"/>
      <c r="I200" s="194"/>
      <c r="J200" s="194"/>
      <c r="K200" s="194"/>
      <c r="L200" s="194"/>
      <c r="M200" s="194"/>
      <c r="N200" s="194"/>
      <c r="O200" s="8"/>
    </row>
    <row r="201" spans="1:18">
      <c r="A201" s="9"/>
      <c r="B201" s="195" t="s">
        <v>2648</v>
      </c>
      <c r="C201" s="196"/>
      <c r="D201" s="196"/>
      <c r="E201" s="196"/>
      <c r="F201" s="196"/>
      <c r="G201" s="196"/>
      <c r="H201" s="196"/>
      <c r="I201" s="196"/>
      <c r="J201" s="196"/>
      <c r="K201" s="196"/>
      <c r="L201" s="196"/>
      <c r="M201" s="196"/>
      <c r="N201" s="196"/>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0" t="s">
        <v>2747</v>
      </c>
      <c r="J211" s="27" t="s">
        <v>2622</v>
      </c>
      <c r="K211" s="140" t="s">
        <v>2747</v>
      </c>
      <c r="L211" s="21"/>
      <c r="M211" s="21"/>
      <c r="N211" s="21"/>
      <c r="O211" s="8"/>
    </row>
    <row r="212" spans="1:15">
      <c r="A212" s="9"/>
      <c r="B212" s="27" t="s">
        <v>2619</v>
      </c>
      <c r="C212" s="139" t="s">
        <v>2746</v>
      </c>
      <c r="D212" s="21"/>
      <c r="G212" s="27" t="s">
        <v>2621</v>
      </c>
      <c r="H212" s="140" t="s">
        <v>2748</v>
      </c>
      <c r="J212" s="27" t="s">
        <v>2623</v>
      </c>
      <c r="K212" s="139" t="s">
        <v>2749</v>
      </c>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verticalCentered="1"/>
  <pageMargins left="0.04" right="0.04" top="0.35000000000000003" bottom="0.35000000000000003" header="0.31" footer="0.3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4" x14ac:dyDescent="0"/>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4" x14ac:dyDescent="0"/>
  <cols>
    <col min="1" max="1" width="23.5" bestFit="1" customWidth="1"/>
  </cols>
  <sheetData>
    <row r="1" spans="1:2">
      <c r="A1" t="s">
        <v>2666</v>
      </c>
      <c r="B1" t="s">
        <v>2667</v>
      </c>
    </row>
    <row r="2" spans="1:2">
      <c r="A2" t="s">
        <v>2665</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4" x14ac:dyDescent="0"/>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4">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3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3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4">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44">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3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44">
      <c r="A34" t="s">
        <v>1134</v>
      </c>
      <c r="D34" s="3" t="s">
        <v>73</v>
      </c>
      <c r="H34" s="3" t="s">
        <v>240</v>
      </c>
      <c r="I34" s="3" t="s">
        <v>286</v>
      </c>
      <c r="M34" s="3" t="s">
        <v>245</v>
      </c>
      <c r="Q34" s="3" t="s">
        <v>547</v>
      </c>
      <c r="T34" s="3" t="s">
        <v>691</v>
      </c>
      <c r="X34" s="3" t="s">
        <v>796</v>
      </c>
      <c r="Y34" s="3" t="s">
        <v>591</v>
      </c>
      <c r="AD34" s="3" t="s">
        <v>912</v>
      </c>
      <c r="AF34" s="3" t="s">
        <v>1020</v>
      </c>
      <c r="AG34" s="3" t="s">
        <v>982</v>
      </c>
    </row>
    <row r="35" spans="1:33" ht="44">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55">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33">
      <c r="D55" s="3" t="s">
        <v>91</v>
      </c>
      <c r="I55" s="3" t="s">
        <v>307</v>
      </c>
      <c r="Q55" s="3" t="s">
        <v>437</v>
      </c>
      <c r="X55" s="3" t="s">
        <v>590</v>
      </c>
      <c r="AD55" s="3" t="s">
        <v>931</v>
      </c>
    </row>
    <row r="56" spans="4:32" ht="22">
      <c r="D56" s="3" t="s">
        <v>92</v>
      </c>
      <c r="I56" s="3" t="s">
        <v>308</v>
      </c>
      <c r="Q56" s="3" t="s">
        <v>567</v>
      </c>
      <c r="X56" s="3" t="s">
        <v>813</v>
      </c>
      <c r="AD56" s="3" t="s">
        <v>932</v>
      </c>
    </row>
    <row r="57" spans="4:32" ht="2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ht="2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ht="22">
      <c r="D68" s="3" t="s">
        <v>104</v>
      </c>
      <c r="I68" s="3" t="s">
        <v>320</v>
      </c>
      <c r="Q68" s="3" t="s">
        <v>578</v>
      </c>
      <c r="AD68" s="3" t="s">
        <v>122</v>
      </c>
    </row>
    <row r="69" spans="4:30" ht="33">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33">
      <c r="D79" s="3" t="s">
        <v>114</v>
      </c>
      <c r="I79" s="3" t="s">
        <v>331</v>
      </c>
      <c r="Q79" s="3" t="s">
        <v>590</v>
      </c>
      <c r="AD79" s="3" t="s">
        <v>953</v>
      </c>
    </row>
    <row r="80" spans="4:30" ht="22">
      <c r="D80" s="3" t="s">
        <v>115</v>
      </c>
      <c r="I80" s="3" t="s">
        <v>332</v>
      </c>
      <c r="Q80" s="3" t="s">
        <v>591</v>
      </c>
      <c r="AD80" s="3" t="s">
        <v>954</v>
      </c>
    </row>
    <row r="81" spans="4:30" ht="33">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33">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33">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ht="22">
      <c r="D101" s="3" t="s">
        <v>136</v>
      </c>
      <c r="I101" s="3" t="s">
        <v>354</v>
      </c>
      <c r="Q101" s="3" t="s">
        <v>611</v>
      </c>
    </row>
    <row r="102" spans="4:17" ht="33">
      <c r="D102" s="3" t="s">
        <v>137</v>
      </c>
      <c r="I102" s="3" t="s">
        <v>353</v>
      </c>
      <c r="Q102" s="3" t="s">
        <v>612</v>
      </c>
    </row>
    <row r="103" spans="4:17" ht="22">
      <c r="D103" s="3" t="s">
        <v>138</v>
      </c>
      <c r="I103" s="3" t="s">
        <v>355</v>
      </c>
      <c r="Q103" s="3" t="s">
        <v>613</v>
      </c>
    </row>
    <row r="104" spans="4:17" ht="44">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44">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22">
      <c r="D117" s="3" t="s">
        <v>152</v>
      </c>
      <c r="I117" s="3" t="s">
        <v>368</v>
      </c>
      <c r="Q117" s="3" t="s">
        <v>626</v>
      </c>
    </row>
    <row r="118" spans="4:17" ht="22">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ht="22">
      <c r="D125" s="3" t="s">
        <v>160</v>
      </c>
      <c r="I125" s="3" t="s">
        <v>375</v>
      </c>
    </row>
    <row r="126" spans="4:17">
      <c r="D126" s="3" t="s">
        <v>161</v>
      </c>
    </row>
    <row r="127" spans="4:17" ht="2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4" x14ac:dyDescent="0"/>
  <cols>
    <col min="1" max="1" width="10.8320312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DISEÑOSANANTONIO</cp:lastModifiedBy>
  <cp:lastPrinted>2020-12-25T15:38:05Z</cp:lastPrinted>
  <dcterms:created xsi:type="dcterms:W3CDTF">2020-10-14T21:57:42Z</dcterms:created>
  <dcterms:modified xsi:type="dcterms:W3CDTF">2020-12-25T18:59:00Z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