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<sst xmlns="http://schemas.openxmlformats.org/spreadsheetml/2006/main" count="3111" uniqueCount="2697">
  <si>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</si>
  <si>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</si>
  <si>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</si>
  <si>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</si>
  <si>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</si>
  <si>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</si>
  <si>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</si>
  <si>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</si>
  <si>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</si>
  <si>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</si>
  <si>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</si>
  <si>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</si>
  <si>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</si>
  <si>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</si>
  <si>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</si>
  <si>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</si>
  <si>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</si>
  <si>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</si>
  <si>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</si>
  <si>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</si>
  <si>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</si>
  <si>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</si>
  <si>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</si>
  <si>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</si>
  <si>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</si>
  <si>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</si>
  <si>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</si>
  <si>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</si>
  <si>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</si>
  <si>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</si>
  <si>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</si>
  <si>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</si>
  <si>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</si>
  <si>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</si>
  <si>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</si>
  <si>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</si>
  <si>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</si>
  <si>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</si>
  <si>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</si>
  <si>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</si>
  <si>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</si>
  <si>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</si>
  <si>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</si>
  <si>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</si>
  <si>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</si>
  <si>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</si>
  <si>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</si>
  <si>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</si>
  <si>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</si>
  <si>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</si>
  <si>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</si>
  <si>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</si>
  <si>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</si>
  <si>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</si>
  <si>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</si>
  <si>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</si>
  <si>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</si>
  <si>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</si>
  <si>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</si>
  <si>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</si>
  <si>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</si>
  <si>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</si>
  <si>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</si>
  <si>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</si>
  <si>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</si>
  <si>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</si>
  <si>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</si>
  <si>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</si>
  <si>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</si>
  <si>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</si>
  <si>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</si>
  <si>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</si>
  <si>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</si>
  <si>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</si>
  <si>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</si>
  <si>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</si>
  <si>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</si>
  <si>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</si>
  <si>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</si>
  <si>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</si>
  <si>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</si>
  <si>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</si>
  <si>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</si>
  <si>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</si>
  <si>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</si>
  <si>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</si>
  <si>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</si>
  <si>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</si>
  <si>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</si>
  <si>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</si>
  <si>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</si>
  <si>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</si>
  <si>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</si>
  <si>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</si>
  <si>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</si>
  <si>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</si>
  <si>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</si>
  <si>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</si>
  <si>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</si>
  <si>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</si>
  <si>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</si>
  <si>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</si>
  <si>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</si>
  <si>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</si>
  <si>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</si>
  <si>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</si>
  <si>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</si>
  <si>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</si>
  <si>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</si>
  <si>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</si>
  <si>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</si>
  <si>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</si>
  <si>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</si>
  <si>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</si>
  <si>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</si>
  <si>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</si>
  <si>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</si>
  <si>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</si>
  <si>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</si>
  <si>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</si>
  <si>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</si>
  <si>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</si>
  <si>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</si>
  <si>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</si>
  <si>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</si>
  <si>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</si>
  <si>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</si>
  <si>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</si>
  <si>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</si>
  <si>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</si>
  <si>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</si>
  <si>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</si>
  <si>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</si>
  <si>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</si>
  <si>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</si>
  <si>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</si>
  <si>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</si>
  <si>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</si>
  <si>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</si>
  <si>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</si>
  <si>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</si>
  <si>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</si>
  <si>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</si>
  <si>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</si>
  <si>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</si>
  <si>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</si>
  <si>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</si>
  <si>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</si>
  <si>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</si>
  <si>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</si>
  <si>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</si>
  <si>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</si>
  <si>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</si>
  <si>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</si>
  <si>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</si>
  <si>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</si>
  <si>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</si>
  <si>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</si>
  <si>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</si>
  <si>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</si>
  <si>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</si>
  <si>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</si>
  <si>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</si>
  <si>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</si>
  <si>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</si>
  <si>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</si>
  <si>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</si>
  <si>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</si>
  <si>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</si>
  <si>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</si>
  <si>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</si>
  <si>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</si>
  <si>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</si>
  <si>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</si>
  <si>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</si>
  <si>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</si>
  <si>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</si>
  <si>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</si>
  <si>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</si>
  <si>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</si>
  <si>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</si>
  <si>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</si>
  <si>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</si>
  <si>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</si>
  <si>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</si>
  <si>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</si>
  <si>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</si>
  <si>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</si>
  <si>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</si>
  <si>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</si>
  <si>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</si>
  <si>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</si>
  <si>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</si>
  <si>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</si>
  <si>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</si>
  <si>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</si>
  <si>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</si>
  <si>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</si>
  <si>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</si>
  <si>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</si>
  <si>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</si>
  <si>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</si>
  <si>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</si>
  <si>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</si>
  <si>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</si>
  <si>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</si>
  <si>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</si>
  <si>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</si>
  <si>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</si>
  <si>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</si>
  <si>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</si>
  <si>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</si>
  <si>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</si>
  <si>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</si>
  <si>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</si>
  <si>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</si>
  <si>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</si>
  <si>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</si>
  <si>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</si>
  <si>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</si>
  <si>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</si>
  <si>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</si>
  <si>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</si>
  <si>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</si>
  <si>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</si>
  <si>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</si>
  <si>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</si>
  <si>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</si>
  <si>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</si>
  <si>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</si>
  <si>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</si>
  <si>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</si>
  <si>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</si>
  <si>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</si>
  <si>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</si>
  <si>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</si>
  <si>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</si>
  <si>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</si>
  <si>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</si>
  <si>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</si>
  <si>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</si>
  <si>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</si>
  <si>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</si>
  <si>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</si>
  <si>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</si>
  <si>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</si>
  <si>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</si>
  <si>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</si>
  <si>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</si>
  <si>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</si>
  <si>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</si>
  <si>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</si>
  <si>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</si>
  <si>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</si>
  <si>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</si>
  <si>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</si>
  <si>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</si>
  <si>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</si>
  <si>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</si>
  <si>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</si>
  <si>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</si>
  <si>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</si>
  <si>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</si>
  <si>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</si>
  <si>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</si>
  <si>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</si>
  <si>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</si>
  <si>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</si>
  <si>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</si>
  <si>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</si>
  <si>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</si>
  <si>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</si>
  <si>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</si>
  <si>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</si>
  <si>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</si>
  <si>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</si>
  <si>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</si>
  <si>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</si>
  <si>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</si>
  <si>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</si>
  <si>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</si>
  <si>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</si>
  <si>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</si>
  <si>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</si>
  <si>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</si>
  <si>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</si>
  <si>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</si>
  <si>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</si>
  <si>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</si>
  <si>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</si>
  <si>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</si>
  <si>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</si>
  <si>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</si>
  <si>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</si>
  <si>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</si>
  <si>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</si>
  <si>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</si>
  <si>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</si>
  <si>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</si>
  <si>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</si>
  <si>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</si>
  <si>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</si>
  <si>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</si>
  <si>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</si>
  <si>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</si>
  <si>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</si>
  <si>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</si>
  <si>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</si>
  <si>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</si>
  <si>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</si>
  <si>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</si>
  <si>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</si>
  <si>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</si>
  <si>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</si>
  <si>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</si>
  <si>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</si>
  <si>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</si>
  <si>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</si>
  <si>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</si>
  <si>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</si>
  <si>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</si>
  <si>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</si>
  <si>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</si>
  <si>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</si>
  <si>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</si>
  <si>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</si>
  <si>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</si>
  <si>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</si>
  <si>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</si>
  <si>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</si>
  <si>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</si>
  <si>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</si>
  <si>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</si>
  <si>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</si>
  <si>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</si>
  <si>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</si>
  <si>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</si>
  <si>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</si>
  <si>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</si>
  <si>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</si>
  <si>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</si>
  <si>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</si>
  <si>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</si>
  <si>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</si>
  <si>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</si>
  <si>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</si>
  <si>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</si>
  <si>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</si>
  <si>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</si>
  <si>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</si>
  <si>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</si>
  <si>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</si>
  <si>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</si>
  <si>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</si>
  <si>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</si>
  <si>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</si>
  <si>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</si>
  <si>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</si>
  <si>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</si>
  <si>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</si>
  <si>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</si>
  <si>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</si>
  <si>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</si>
  <si>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</si>
  <si>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</si>
  <si>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</si>
  <si>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</si>
  <si>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</si>
  <si>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</si>
  <si>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</si>
  <si>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</si>
  <si>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</si>
  <si>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</si>
  <si>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</si>
  <si>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</si>
  <si>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</si>
  <si>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</si>
  <si>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</si>
  <si>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</si>
  <si>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</si>
  <si>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</si>
  <si>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</si>
  <si>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</si>
  <si>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</si>
  <si>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</si>
  <si>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</si>
  <si>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</si>
  <si>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</si>
  <si>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</si>
  <si>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</si>
  <si>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</si>
  <si>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</si>
  <si>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</si>
  <si>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</si>
  <si>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</si>
  <si>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</si>
  <si>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</si>
  <si>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</si>
  <si>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</si>
  <si>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</si>
  <si>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</si>
  <si>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</si>
  <si>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</si>
  <si>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</si>
  <si>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</si>
  <si>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</si>
  <si>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</si>
  <si>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</si>
  <si>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</si>
  <si>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</si>
  <si>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</si>
  <si>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</si>
  <si>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</si>
  <si>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</si>
  <si>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</si>
  <si>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</si>
  <si>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</si>
  <si>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</si>
  <si>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</si>
  <si>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</si>
  <si>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</si>
  <si>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</si>
  <si>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</si>
  <si>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</si>
  <si>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</si>
  <si>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</si>
  <si>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</si>
  <si>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</si>
  <si>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</si>
  <si>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</si>
  <si>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</si>
  <si>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</si>
  <si>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</si>
  <si>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</si>
  <si>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</si>
  <si>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</si>
  <si>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</si>
  <si>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</si>
  <si>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</si>
  <si>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</si>
  <si>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</si>
  <si>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</si>
  <si>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</si>
  <si>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</si>
  <si>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</si>
  <si>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</si>
  <si>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</si>
  <si>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</si>
  <si>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</si>
  <si>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</si>
  <si>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</si>
  <si>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</si>
  <si>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</si>
  <si>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</si>
  <si>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</si>
  <si>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</si>
  <si>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</si>
  <si>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</si>
  <si>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</si>
  <si>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</si>
  <si>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</si>
  <si>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</si>
  <si>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</si>
  <si>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</si>
  <si>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</si>
  <si>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</si>
  <si>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</si>
  <si>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</si>
  <si>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</si>
  <si>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</si>
  <si>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</si>
  <si>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</si>
  <si>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</si>
  <si>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</si>
  <si>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</si>
  <si>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</si>
  <si>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</si>
  <si>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</si>
  <si>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</si>
  <si>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</si>
  <si>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</si>
  <si>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</si>
  <si>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</si>
  <si>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</si>
  <si>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</si>
  <si>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</si>
  <si>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</si>
  <si>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</si>
  <si>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</si>
  <si>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</si>
  <si>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</si>
  <si>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</si>
  <si>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</si>
  <si>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</si>
  <si>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</si>
  <si>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</si>
  <si>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</si>
  <si>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</si>
  <si>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</si>
  <si>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</si>
  <si>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</si>
  <si>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</si>
  <si>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</si>
  <si>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</si>
  <si>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</si>
  <si>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</si>
  <si>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</si>
  <si>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</si>
  <si>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</si>
  <si>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</si>
  <si>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</si>
  <si>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</si>
  <si>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</si>
  <si>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</si>
  <si>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</si>
  <si>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</si>
  <si>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</si>
  <si>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</si>
  <si>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</si>
  <si>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</si>
  <si>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</si>
  <si>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</si>
  <si>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</si>
  <si>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</si>
  <si>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</si>
  <si>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</si>
  <si>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</si>
  <si>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</si>
  <si>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</si>
  <si>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</si>
  <si>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</si>
  <si>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</si>
  <si>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</si>
  <si>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</si>
  <si>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</si>
  <si>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</si>
  <si>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</si>
  <si>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</si>
  <si>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</si>
  <si>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</si>
  <si>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</si>
  <si>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</si>
  <si>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</si>
  <si>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</si>
  <si>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</si>
  <si>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</si>
  <si>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</si>
  <si>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</si>
  <si>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</si>
  <si>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</si>
  <si>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</si>
  <si>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</si>
  <si>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</si>
  <si>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</si>
  <si>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</si>
  <si>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</si>
  <si>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</si>
  <si>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</si>
  <si>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</si>
  <si>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</si>
  <si>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</si>
  <si>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</si>
  <si>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</si>
  <si>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</si>
  <si>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</si>
  <si>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</si>
  <si>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</si>
  <si>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</si>
  <si>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</si>
  <si>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</si>
  <si>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</si>
  <si>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</si>
  <si>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</si>
  <si>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</si>
  <si>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</si>
  <si>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</si>
  <si>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</si>
  <si>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</si>
  <si>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</si>
  <si>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</si>
  <si>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</si>
  <si>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</si>
  <si>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</si>
  <si>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</si>
  <si>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</si>
  <si>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</si>
  <si>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</si>
  <si>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</si>
  <si>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</si>
  <si>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</si>
  <si>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</si>
  <si>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</si>
  <si>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</si>
  <si>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</si>
  <si>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</si>
  <si>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</si>
  <si>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</si>
  <si>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</si>
  <si>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</si>
  <si>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</si>
  <si>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</si>
  <si>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</si>
  <si>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</si>
  <si>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</si>
  <si>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</si>
  <si>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</si>
  <si>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</si>
  <si>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</si>
  <si>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</si>
  <si>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</si>
  <si>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</si>
  <si>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</si>
  <si>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</si>
  <si>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</si>
  <si>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</si>
  <si>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</si>
  <si>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</si>
  <si>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</si>
  <si>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</si>
  <si>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</si>
  <si>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</si>
  <si>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</si>
  <si>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</si>
  <si>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</si>
  <si>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</si>
  <si>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</si>
  <si>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</si>
  <si>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</si>
  <si>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</si>
  <si>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</si>
  <si>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</si>
  <si>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</si>
  <si>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</si>
  <si>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</si>
  <si>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</si>
  <si>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</si>
  <si>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</si>
  <si>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</si>
  <si>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</si>
  <si>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</si>
  <si>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</si>
  <si>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</si>
  <si>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</si>
  <si>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</si>
  <si>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</si>
  <si>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</si>
  <si>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</si>
  <si>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</si>
  <si>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</si>
  <si>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</si>
  <si>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</si>
  <si>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</si>
  <si>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</si>
  <si>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</si>
  <si>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</si>
  <si>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</si>
  <si>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</si>
  <si>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</si>
  <si>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</si>
  <si>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</si>
  <si>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</si>
  <si>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</si>
  <si>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</si>
  <si>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</si>
  <si>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</si>
  <si>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</si>
  <si>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</si>
  <si>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</si>
  <si>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</si>
  <si>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</si>
  <si>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</si>
  <si>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</si>
  <si>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</si>
  <si>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</si>
  <si>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</si>
  <si>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</si>
  <si>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</si>
  <si>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</si>
  <si>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</si>
  <si>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</si>
  <si>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</si>
  <si>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</si>
  <si>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</si>
  <si>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</si>
  <si>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</si>
  <si>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</si>
  <si>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</si>
  <si>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</si>
  <si>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</si>
  <si>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</si>
  <si>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</si>
  <si>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</si>
  <si>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</si>
  <si>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</si>
  <si>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</si>
  <si>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</si>
  <si>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</si>
  <si>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</si>
  <si>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</si>
  <si>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</si>
  <si>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</si>
  <si>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</si>
  <si>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</si>
  <si>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</si>
  <si>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</si>
  <si>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</si>
  <si>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</si>
  <si>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</si>
  <si>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</si>
  <si>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</si>
  <si>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</si>
  <si>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</si>
  <si>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</si>
  <si>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</si>
  <si>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</si>
  <si>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</si>
  <si>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</si>
  <si>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</si>
  <si>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</si>
  <si>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</si>
  <si>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</si>
  <si>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</si>
  <si>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</si>
  <si>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</si>
  <si>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</si>
  <si>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</si>
  <si>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</si>
  <si>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</si>
  <si>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</si>
  <si>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</si>
  <si>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</si>
  <si>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</si>
  <si>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</si>
  <si>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</si>
  <si>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</si>
  <si>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</si>
  <si>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</si>
  <si>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</si>
  <si>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</si>
  <si>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</si>
  <si>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</si>
  <si>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</si>
  <si>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</si>
  <si>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</si>
  <si>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</si>
  <si>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</si>
  <si>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</si>
  <si>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</si>
  <si>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</si>
  <si>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</si>
  <si>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</si>
  <si>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</si>
  <si>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</si>
  <si>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</si>
  <si>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</si>
  <si>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</si>
  <si>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</si>
  <si>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</si>
  <si>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</si>
  <si>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</si>
  <si>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</si>
  <si>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</si>
  <si>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</si>
  <si>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</si>
  <si>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</si>
  <si>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</si>
  <si>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</si>
  <si>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</si>
  <si>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</si>
  <si>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</si>
  <si>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</si>
  <si>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</si>
  <si>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</si>
  <si>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</si>
  <si>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</si>
  <si>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</si>
  <si>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</si>
  <si>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</si>
  <si>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</si>
  <si>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</si>
  <si>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</si>
  <si>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</si>
  <si>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</si>
  <si>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</si>
  <si>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</si>
  <si>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</si>
  <si>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</si>
  <si>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</si>
  <si>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</si>
  <si>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</si>
  <si>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</si>
  <si>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</si>
  <si>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</si>
  <si>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</si>
  <si>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</si>
  <si>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</si>
  <si>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</si>
  <si>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</si>
  <si>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</si>
  <si>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</si>
  <si>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</si>
  <si>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</si>
  <si>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</si>
  <si>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</si>
  <si>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</si>
  <si>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</si>
  <si>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</si>
  <si>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</si>
  <si>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</si>
  <si>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</si>
  <si>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</si>
  <si>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</si>
  <si>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</si>
  <si>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</si>
  <si>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</si>
  <si>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</si>
  <si>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</si>
  <si>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</si>
  <si>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</si>
  <si>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</si>
  <si>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</si>
  <si>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</si>
  <si>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</si>
  <si>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</si>
  <si>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</si>
  <si>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</si>
  <si>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</si>
  <si>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</si>
  <si>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</si>
  <si>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</si>
  <si>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</si>
  <si>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</si>
  <si>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</si>
  <si>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</si>
  <si>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</si>
  <si>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</si>
  <si>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</si>
  <si>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</si>
  <si>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</si>
  <si>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</si>
  <si>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</si>
  <si>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</si>
  <si>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</si>
  <si>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</si>
  <si>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</si>
  <si>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</si>
  <si>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</si>
  <si>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</si>
  <si>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</si>
  <si>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</si>
  <si>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</si>
  <si>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</si>
  <si>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</si>
  <si>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</si>
  <si>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</si>
  <si>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</si>
  <si>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</si>
  <si>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</si>
  <si>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</si>
  <si>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</si>
  <si>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</si>
  <si>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</si>
  <si>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</si>
  <si>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</si>
  <si>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</si>
  <si>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</si>
  <si>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</si>
  <si>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</si>
  <si>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</si>
  <si>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</si>
  <si>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</si>
  <si>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</si>
  <si>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</si>
  <si>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</si>
  <si>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</si>
  <si>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</si>
  <si>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</si>
  <si>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</si>
  <si>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</si>
  <si>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</si>
  <si>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</si>
  <si>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</si>
  <si>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</si>
  <si>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</si>
  <si>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</si>
  <si>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</si>
  <si>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</si>
  <si>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</si>
  <si>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</si>
  <si>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</si>
  <si>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</si>
  <si>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</si>
  <si>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</si>
  <si>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</si>
  <si>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</si>
  <si>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</si>
  <si>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</si>
  <si>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</si>
  <si>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</si>
  <si>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</si>
  <si>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</si>
  <si>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</si>
  <si>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</si>
  <si>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</si>
  <si>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</si>
  <si>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</si>
  <si>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</si>
  <si>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</si>
  <si>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</si>
  <si>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</si>
  <si>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</si>
  <si>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</si>
  <si>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</si>
  <si>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</si>
  <si>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</si>
  <si>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</si>
  <si>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</si>
  <si>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</si>
  <si>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</si>
  <si>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</si>
  <si>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</si>
  <si>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</si>
  <si>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</si>
  <si>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</si>
  <si>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</si>
  <si>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</si>
  <si>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</si>
  <si>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</si>
  <si>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</si>
  <si>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</si>
  <si>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</si>
  <si>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</si>
  <si>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</si>
  <si>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</si>
  <si>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</si>
  <si>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</si>
  <si>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</si>
  <si>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</si>
  <si>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</si>
  <si>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</si>
  <si>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</si>
  <si>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</si>
  <si>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</si>
  <si>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</si>
  <si>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</si>
  <si>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</si>
  <si>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</si>
  <si>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</si>
  <si>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</si>
  <si>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</si>
  <si>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</si>
  <si>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</si>
  <si>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</si>
  <si>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</si>
  <si>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</si>
  <si>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</si>
  <si>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</si>
  <si>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</si>
  <si>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</si>
  <si>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</si>
  <si>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</si>
  <si>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</si>
  <si>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</si>
  <si>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</si>
  <si>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</si>
  <si>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</si>
  <si>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</si>
  <si>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</si>
  <si>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</si>
  <si>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</si>
  <si>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</si>
  <si>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</si>
  <si>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</si>
  <si>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</si>
  <si>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</si>
  <si>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</si>
  <si>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</si>
  <si>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</si>
  <si>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</si>
  <si>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</si>
  <si>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</si>
  <si>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</si>
  <si>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</si>
  <si>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</si>
  <si>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</si>
  <si>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</si>
  <si>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</si>
  <si>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</si>
  <si>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</si>
  <si>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</si>
  <si>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</si>
  <si>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</si>
  <si>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</si>
  <si>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</si>
  <si>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</si>
  <si>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</si>
  <si>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</si>
  <si>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</si>
  <si>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</si>
  <si>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</si>
  <si>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</si>
  <si>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</si>
  <si>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</si>
  <si>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</si>
  <si>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</si>
  <si>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</si>
  <si>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</si>
  <si>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</si>
  <si>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</si>
  <si>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</si>
  <si>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</si>
  <si>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</si>
  <si>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</si>
  <si>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</si>
  <si>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</si>
  <si>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</si>
  <si>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</si>
  <si>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</si>
  <si>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</si>
  <si>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</si>
  <si>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</si>
  <si>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</si>
  <si>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</si>
  <si>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</si>
  <si>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</si>
  <si>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</si>
  <si>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</si>
  <si>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</si>
  <si>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</si>
  <si>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</si>
  <si>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</si>
  <si>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</si>
  <si>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</si>
  <si>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</si>
  <si>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</si>
  <si>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</si>
  <si>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</si>
  <si>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</si>
  <si>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</si>
  <si>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</si>
  <si>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</si>
  <si>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</si>
  <si>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</si>
  <si>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</si>
  <si>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</si>
  <si>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</si>
  <si>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</si>
  <si>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</si>
  <si>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</si>
  <si>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</si>
  <si>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</si>
  <si>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</si>
  <si>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</si>
  <si>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</si>
  <si>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</si>
  <si>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</si>
  <si>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</si>
  <si>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</si>
  <si>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</si>
  <si>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</si>
  <si>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</si>
  <si>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</si>
  <si>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</si>
  <si>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</si>
  <si>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</si>
  <si>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</si>
  <si>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</si>
  <si>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</si>
  <si>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</si>
  <si>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</si>
  <si>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</si>
  <si>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</si>
  <si>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</si>
  <si>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</si>
  <si>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</si>
  <si>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</si>
  <si>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</si>
  <si>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</si>
  <si>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</si>
  <si>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</si>
  <si>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</si>
  <si>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</si>
  <si>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</si>
  <si>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</si>
  <si>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</si>
  <si>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</si>
  <si>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</si>
  <si>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</si>
  <si>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</si>
  <si>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</si>
  <si>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</si>
  <si>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</si>
  <si>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</si>
  <si>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</si>
  <si>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</si>
  <si>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</si>
  <si>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</si>
  <si>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</si>
  <si>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</si>
  <si>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</si>
  <si>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</si>
  <si>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</si>
  <si>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</si>
  <si>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</si>
  <si>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</si>
  <si>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</si>
  <si>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</si>
  <si>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</si>
  <si>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</si>
  <si>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</si>
  <si>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</si>
  <si>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</si>
  <si>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</si>
  <si>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</si>
  <si>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</si>
  <si>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</si>
  <si>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</si>
  <si>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</si>
  <si>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</si>
  <si>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</si>
  <si>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</si>
  <si>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</si>
  <si>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</si>
  <si>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</si>
  <si>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</si>
  <si>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</si>
  <si>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</si>
  <si>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</si>
  <si>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</si>
  <si>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</si>
  <si>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</si>
  <si>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</si>
  <si>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</si>
  <si>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</si>
  <si>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</si>
  <si>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</si>
  <si>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</si>
  <si>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</si>
  <si>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</si>
  <si>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</si>
  <si>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</si>
  <si>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</si>
  <si>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</si>
  <si>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</si>
  <si>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</si>
  <si>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</si>
  <si>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</si>
  <si>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</si>
  <si>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</si>
  <si>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</si>
  <si>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</si>
  <si>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</si>
  <si>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</si>
  <si>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</si>
  <si>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</si>
  <si>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</si>
  <si>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</si>
  <si>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</si>
  <si>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</si>
  <si>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</si>
  <si>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</si>
  <si>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</si>
  <si>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</si>
  <si>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</si>
  <si>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</si>
  <si>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</si>
  <si>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</si>
  <si>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</si>
  <si>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</si>
  <si>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</si>
  <si>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</si>
  <si>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</si>
  <si>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</si>
  <si>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</si>
  <si>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</si>
  <si>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</si>
  <si>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</si>
  <si>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</si>
  <si>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</si>
  <si>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</si>
  <si>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</si>
  <si>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</si>
  <si>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</si>
  <si>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</si>
  <si>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</si>
  <si>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</si>
  <si>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</si>
  <si>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</si>
  <si>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</si>
  <si>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</si>
  <si>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</si>
  <si>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</si>
  <si>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</si>
  <si>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</si>
  <si>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</si>
  <si>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</si>
  <si>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</si>
  <si>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</si>
  <si>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</si>
  <si>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</si>
  <si>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</si>
  <si>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</si>
  <si>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</si>
  <si>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</si>
  <si>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</si>
  <si>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</si>
  <si>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</si>
  <si>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</si>
  <si>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</si>
  <si>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</si>
  <si>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</si>
  <si>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</si>
  <si>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</si>
  <si>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</si>
  <si>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</si>
  <si>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</si>
  <si>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</si>
  <si>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</si>
  <si>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</si>
  <si>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</si>
  <si>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</si>
  <si>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</si>
  <si>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</si>
  <si>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</si>
  <si>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</si>
  <si>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</si>
  <si>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</si>
  <si>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</si>
  <si>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</si>
  <si>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</si>
  <si>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</si>
  <si>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</si>
  <si>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</si>
  <si>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</si>
  <si>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</si>
  <si>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</si>
  <si>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</si>
  <si>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</si>
  <si>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</si>
  <si>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</si>
  <si>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</si>
  <si>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</si>
  <si>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</si>
  <si>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</si>
  <si>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</si>
  <si>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</si>
  <si>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</si>
  <si>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</si>
  <si>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</si>
  <si>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</si>
  <si>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</si>
  <si>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</si>
  <si>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</si>
  <si>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</si>
  <si>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</si>
  <si>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</si>
  <si>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</si>
  <si>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</si>
  <si>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</si>
  <si>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</si>
  <si>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</si>
  <si>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</si>
  <si>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</si>
  <si>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</si>
  <si>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</si>
  <si>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</si>
  <si>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</si>
  <si>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</si>
  <si>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</si>
  <si>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</si>
  <si>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</si>
  <si>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</si>
  <si>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</si>
  <si>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</si>
  <si>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</si>
  <si>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</si>
  <si>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</si>
  <si>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</si>
  <si>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</si>
  <si>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</si>
  <si>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</si>
  <si>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</si>
  <si>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</si>
  <si>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</si>
  <si>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</si>
  <si>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</si>
  <si>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</si>
  <si>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</si>
  <si>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</si>
  <si>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</si>
  <si>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</si>
  <si>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</si>
  <si>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</si>
  <si>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</si>
  <si>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</si>
  <si>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</si>
  <si>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</si>
  <si>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</si>
  <si>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</si>
  <si>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</si>
  <si>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</si>
  <si>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</si>
  <si>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</si>
  <si>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</si>
  <si>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</si>
  <si>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</si>
  <si>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</si>
  <si>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</si>
  <si>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</si>
  <si>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</si>
  <si>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</si>
  <si>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</si>
  <si>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</si>
  <si>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</si>
  <si>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</si>
  <si>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</si>
  <si>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</si>
  <si>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</si>
  <si>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</si>
  <si>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</si>
  <si>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</si>
  <si>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</si>
  <si>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</si>
  <si>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</si>
  <si>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</si>
  <si>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</si>
  <si>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</si>
  <si>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</si>
  <si>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</si>
  <si>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</si>
  <si>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</si>
  <si>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</si>
  <si>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</si>
  <si>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</si>
  <si>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</si>
  <si>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</si>
  <si>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</si>
  <si>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</si>
  <si>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</si>
  <si>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</si>
  <si>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</si>
  <si>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</si>
  <si>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</si>
  <si>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</si>
  <si>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</si>
  <si>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</si>
  <si>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</si>
  <si>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</si>
  <si>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</si>
  <si>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</si>
  <si>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</si>
  <si>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</si>
  <si>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</si>
  <si>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</si>
  <si>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</si>
  <si>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</si>
  <si>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</si>
  <si>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</si>
  <si>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</si>
  <si>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</si>
  <si>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</si>
  <si>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</si>
  <si>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</si>
  <si>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</si>
  <si>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</si>
  <si>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</si>
  <si>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</si>
  <si>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</si>
  <si>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</si>
  <si>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</si>
  <si>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</si>
  <si>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</si>
  <si>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</si>
  <si>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</si>
  <si>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</si>
  <si>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</si>
  <si>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</si>
  <si>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</si>
  <si>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</si>
  <si>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</si>
  <si>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</si>
  <si>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</si>
  <si>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</si>
  <si>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</si>
  <si>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</si>
  <si>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</si>
  <si>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</si>
  <si>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</si>
  <si>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</si>
  <si>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</si>
  <si>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</si>
  <si>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</si>
  <si>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</si>
  <si>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</si>
  <si>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</si>
  <si>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</si>
  <si>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</si>
  <si>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</si>
  <si>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</si>
  <si>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</si>
  <si>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</si>
  <si>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</si>
  <si>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</si>
  <si>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</si>
  <si>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</si>
  <si>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</si>
  <si>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</si>
  <si>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</si>
  <si>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</si>
  <si>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</si>
  <si>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</si>
  <si>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</si>
  <si>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</si>
  <si>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</si>
  <si>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</si>
  <si>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</si>
  <si>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</si>
  <si>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</si>
  <si>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</si>
  <si>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</si>
  <si>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</si>
  <si>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</si>
  <si>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</si>
  <si>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</si>
  <si>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</si>
  <si>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</si>
  <si>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</si>
  <si>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</si>
  <si>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</si>
  <si>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</si>
  <si>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</si>
  <si>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</si>
  <si>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</si>
  <si>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</si>
  <si>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</si>
  <si>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</si>
  <si>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</si>
  <si>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</si>
  <si>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</si>
  <si>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</si>
  <si>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</si>
  <si>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</si>
  <si>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</si>
  <si>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</si>
  <si>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</si>
  <si>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</si>
  <si>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</si>
  <si>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</si>
  <si>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</si>
  <si>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</si>
  <si>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</si>
  <si>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</si>
  <si>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</si>
  <si>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</si>
  <si>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</si>
  <si>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</si>
  <si>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</si>
  <si>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</si>
  <si>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</si>
  <si>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</si>
  <si>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</si>
  <si>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</si>
  <si>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</si>
  <si>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</si>
  <si>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</si>
  <si>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</si>
  <si>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</si>
  <si>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</si>
  <si>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</si>
  <si>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</si>
  <si>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</si>
  <si>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</si>
  <si>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</si>
  <si>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</si>
  <si>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</si>
  <si>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</si>
  <si>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</si>
  <si>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</si>
  <si>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</si>
  <si>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</si>
  <si>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</si>
  <si>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</si>
  <si>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</si>
  <si>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</si>
  <si>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</si>
  <si>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</si>
  <si>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</si>
  <si>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</si>
  <si>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</si>
  <si>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</si>
  <si>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</si>
  <si>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</si>
  <si>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</si>
  <si>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</si>
  <si>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</si>
  <si>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</si>
  <si>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</si>
  <si>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</si>
  <si>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</si>
  <si>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</si>
  <si>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</si>
  <si>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</si>
  <si>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</si>
  <si>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</si>
  <si>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</si>
  <si>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</si>
  <si>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</si>
  <si>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</si>
  <si>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</si>
  <si>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</si>
  <si>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</si>
  <si>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</si>
  <si>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</si>
  <si>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</si>
  <si>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</si>
  <si>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</si>
  <si>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</si>
  <si>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</si>
  <si>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</si>
  <si>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</si>
  <si>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</si>
  <si>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</si>
  <si>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</si>
  <si>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</si>
  <si>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</si>
  <si>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</si>
  <si>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</si>
  <si>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</si>
  <si>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</si>
  <si>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</si>
  <si>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</si>
  <si>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</si>
  <si>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</si>
  <si>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</si>
  <si>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</si>
  <si>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</si>
  <si>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</si>
  <si>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</si>
  <si>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</si>
  <si>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</si>
  <si>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</si>
  <si>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</si>
  <si>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</si>
  <si>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</si>
  <si>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</si>
  <si>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</si>
  <si>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</si>
  <si>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</si>
  <si>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</si>
  <si>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</si>
  <si>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</si>
  <si>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</si>
  <si>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</si>
  <si>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</si>
  <si>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</si>
  <si>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</si>
  <si>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</si>
  <si>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</si>
  <si>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</si>
  <si>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</si>
  <si>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</si>
  <si>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</si>
  <si>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</si>
  <si>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</si>
  <si>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</si>
  <si>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</si>
  <si>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</si>
  <si>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</si>
  <si>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</si>
  <si>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</si>
  <si>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</si>
  <si>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</si>
  <si>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</si>
  <si>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</si>
  <si>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</si>
  <si>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</si>
  <si>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</si>
  <si>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</si>
  <si>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</si>
  <si>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</si>
  <si>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</si>
  <si>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</si>
  <si>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</si>
  <si>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</si>
  <si>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</si>
  <si>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</si>
  <si>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</si>
  <si>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</si>
  <si>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</si>
  <si>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</si>
  <si>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</si>
  <si>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</si>
  <si>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</si>
  <si>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</si>
  <si>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</si>
  <si>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</si>
  <si>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</si>
  <si>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</si>
  <si>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</si>
  <si>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</si>
  <si>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</si>
  <si>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</si>
  <si>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</si>
  <si>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</si>
  <si>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</si>
  <si>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</si>
  <si>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</si>
  <si>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</si>
  <si>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</si>
  <si>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</si>
  <si>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</si>
  <si>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</si>
  <si>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</si>
  <si>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</si>
  <si>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</si>
  <si>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</si>
  <si>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</si>
  <si>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</si>
  <si>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</si>
  <si>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</si>
  <si>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</si>
  <si>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</si>
  <si>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</si>
  <si>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</si>
  <si>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</si>
  <si>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</si>
  <si>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</si>
  <si>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</si>
  <si>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</si>
  <si>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</si>
  <si>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</si>
  <si>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</si>
  <si>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</si>
  <si>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</si>
  <si>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</si>
  <si>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</si>
  <si>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</si>
  <si>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</si>
  <si>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</si>
  <si>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</si>
  <si>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</si>
  <si>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</si>
  <si>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</si>
  <si>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</si>
  <si>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</si>
  <si>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</si>
  <si>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</si>
  <si>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</si>
  <si>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</si>
  <si>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</si>
  <si>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</si>
  <si>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</si>
  <si>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</si>
  <si>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</si>
  <si>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</si>
  <si>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</si>
  <si>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</si>
  <si>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</si>
  <si>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</si>
  <si>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</si>
  <si>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</si>
  <si>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</si>
  <si>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</si>
  <si>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</si>
  <si>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</si>
  <si>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</si>
  <si>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</si>
  <si>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</si>
  <si>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</si>
  <si>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</si>
  <si>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</si>
  <si>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</si>
  <si>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</si>
  <si>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</si>
  <si>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</si>
  <si>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</si>
  <si>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</si>
  <si>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</si>
  <si>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</si>
  <si>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</si>
  <si>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</si>
  <si>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</si>
  <si>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</si>
  <si>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</si>
  <si>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</si>
  <si>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</si>
  <si>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</si>
  <si>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</si>
  <si>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</si>
  <si>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</si>
  <si>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</si>
  <si>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</si>
  <si>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</si>
  <si>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</si>
  <si>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</si>
  <si>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</si>
  <si>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</si>
  <si>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</si>
  <si>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</si>
  <si>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</si>
  <si>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</si>
  <si>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</si>
  <si>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</si>
  <si>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</si>
  <si>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</si>
  <si>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</si>
  <si>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</si>
  <si>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</si>
  <si>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</si>
  <si>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</si>
  <si>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</si>
  <si>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</si>
  <si>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</si>
  <si>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</si>
  <si>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</si>
  <si>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</si>
  <si>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</si>
  <si>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</si>
  <si>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</si>
  <si>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</si>
  <si>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</si>
  <si>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</si>
  <si>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</si>
  <si>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</si>
  <si>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</si>
  <si>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</si>
  <si>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</si>
  <si>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</si>
  <si>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</si>
  <si>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</si>
  <si>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</si>
  <si>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</si>
  <si>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</si>
  <si>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</si>
  <si>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</si>
  <si>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</si>
  <si>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</si>
  <si>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</si>
  <si>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</si>
  <si>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</si>
  <si>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</si>
  <si>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</si>
  <si>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</si>
  <si>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</si>
  <si>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</si>
  <si>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</si>
  <si>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</si>
  <si>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</si>
  <si>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</si>
  <si>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</si>
  <si>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</si>
  <si>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</si>
  <si>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</si>
  <si>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</si>
  <si>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</si>
  <si>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</si>
  <si>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</si>
  <si>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</si>
  <si>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</si>
  <si>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</si>
  <si>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</si>
  <si>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</si>
  <si>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</si>
  <si>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</si>
  <si>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</si>
  <si>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</si>
  <si>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</si>
  <si>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</si>
  <si>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</si>
  <si>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</si>
  <si>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</si>
  <si>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</si>
  <si>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</si>
  <si>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</si>
  <si>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</si>
  <si>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</si>
  <si>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</si>
  <si>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</si>
  <si>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</si>
  <si>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</si>
  <si>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</si>
  <si>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</si>
  <si>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</si>
  <si>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</si>
  <si>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</si>
  <si>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</si>
  <si>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</si>
  <si>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</si>
  <si>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</si>
  <si>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</si>
  <si>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</si>
  <si>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</si>
  <si>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</si>
  <si>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</si>
  <si>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</si>
  <si>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</si>
  <si>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</si>
  <si>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</si>
  <si>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</si>
  <si>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</si>
  <si>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</si>
  <si>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</si>
  <si>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</si>
  <si>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</si>
  <si>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</si>
  <si>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</si>
  <si>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</si>
  <si>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</si>
  <si>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</si>
  <si>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</si>
  <si>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</si>
  <si>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</si>
  <si>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</si>
  <si>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</si>
  <si>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</si>
  <si>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</si>
  <si>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</si>
  <si>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</si>
  <si>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</si>
  <si>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</si>
  <si>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</si>
  <si>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</si>
  <si>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</si>
  <si>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</si>
  <si>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</si>
  <si>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</si>
  <si>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</si>
  <si>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</si>
  <si>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</si>
  <si>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</si>
  <si>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</si>
  <si>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</si>
  <si>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</si>
  <si>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</si>
  <si>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</si>
  <si>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</si>
  <si>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</si>
  <si>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</si>
  <si>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</si>
  <si>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</si>
  <si>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</si>
  <si>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</si>
  <si>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</si>
  <si>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</si>
  <si>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</si>
  <si>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</si>
  <si>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</si>
  <si>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</si>
  <si>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</si>
  <si>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</si>
  <si>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</si>
  <si>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</si>
  <si>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</si>
  <si>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</si>
  <si>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</si>
  <si>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</si>
  <si>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</si>
  <si>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</si>
  <si>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</si>
  <si>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</si>
  <si>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</si>
  <si>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</si>
  <si>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</si>
  <si>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</si>
  <si>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</si>
  <si>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</si>
  <si>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</si>
  <si>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</si>
  <si>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</si>
  <si>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</si>
  <si>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</si>
  <si>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</si>
  <si>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</si>
  <si>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</si>
  <si>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</si>
  <si>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</si>
  <si>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</si>
  <si>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</si>
  <si>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</si>
  <si>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</si>
  <si>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</si>
  <si>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</si>
  <si>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</si>
  <si>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</si>
  <si>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</si>
  <si>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</si>
  <si>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</si>
  <si>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</si>
  <si>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</si>
  <si>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</si>
  <si>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</si>
  <si>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</si>
  <si>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</si>
  <si>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</si>
  <si>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</si>
  <si>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</si>
  <si>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</si>
  <si>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</si>
  <si>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</si>
  <si>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</si>
  <si>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</si>
  <si>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</si>
  <si>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</si>
  <si>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</si>
  <si>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</si>
  <si>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</si>
  <si>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</si>
  <si>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</si>
  <si>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</si>
  <si>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</si>
  <si>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</si>
  <si>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</si>
  <si>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</si>
  <si>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</si>
  <si>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</si>
  <si>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</si>
  <si>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</si>
  <si>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</si>
  <si>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</si>
  <si>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</si>
  <si>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</si>
  <si>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</si>
  <si>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</si>
  <si>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</si>
  <si>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</si>
  <si>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</si>
  <si>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</si>
  <si>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</si>
  <si>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</si>
  <si>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</si>
  <si>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</si>
  <si>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</si>
  <si>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</si>
  <si>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</si>
  <si>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</si>
  <si>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</si>
  <si>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</si>
  <si>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</si>
  <si>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</si>
  <si>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</si>
  <si>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</si>
  <si>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</si>
  <si>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</si>
  <si>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</si>
  <si>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</si>
  <si>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</si>
  <si>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</si>
  <si>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</si>
  <si>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</si>
  <si>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</si>
  <si>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</si>
  <si>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</si>
  <si>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</si>
  <si>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</si>
  <si>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</si>
  <si>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</si>
  <si>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</si>
  <si>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</si>
  <si>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</si>
  <si>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</si>
  <si>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</si>
  <si>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</si>
  <si>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</si>
  <si>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</si>
  <si>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</si>
  <si>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</si>
  <si>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</si>
  <si>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</si>
  <si>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</si>
  <si>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</si>
  <si>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</si>
  <si>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</si>
  <si>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</si>
  <si>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</si>
  <si>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</si>
  <si>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</si>
  <si>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</si>
  <si>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</si>
  <si>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</si>
  <si>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</si>
  <si>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</si>
  <si>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</si>
  <si>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</si>
  <si>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</si>
  <si>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</si>
  <si>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</si>
  <si>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</si>
  <si>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</si>
  <si>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</si>
  <si>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</si>
  <si>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</si>
  <si>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</si>
  <si>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</si>
  <si>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</si>
  <si>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</si>
  <si>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</si>
  <si>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</si>
  <si>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</si>
  <si>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</si>
  <si>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</si>
  <si>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</si>
  <si>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</si>
  <si>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</si>
  <si>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</si>
  <si>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</si>
  <si>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</si>
  <si>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</si>
  <si>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</si>
  <si>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</si>
  <si>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</si>
  <si>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</si>
  <si>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</si>
  <si>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</si>
  <si>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</si>
  <si>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</si>
  <si>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</si>
  <si>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</si>
  <si>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</si>
  <si>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</si>
  <si>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</si>
  <si>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</si>
  <si>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</si>
  <si>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</si>
  <si>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</si>
  <si>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</si>
  <si>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</si>
  <si>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</si>
  <si>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</si>
  <si>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</si>
  <si>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</si>
  <si>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</si>
  <si>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</si>
  <si>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</si>
  <si>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</si>
  <si>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</si>
  <si>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</si>
  <si>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</si>
  <si>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</si>
  <si>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</si>
  <si>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</si>
  <si>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</si>
  <si>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</si>
  <si>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</si>
  <si>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</si>
  <si>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</si>
  <si>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</si>
  <si>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</si>
  <si>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</si>
  <si>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</si>
  <si>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</si>
  <si>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</si>
  <si>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</si>
  <si>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</si>
  <si>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</si>
  <si>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</si>
  <si>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</si>
  <si>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</si>
  <si>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</si>
  <si>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</si>
  <si>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</si>
  <si>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</si>
  <si>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</si>
  <si>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</si>
  <si>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</si>
  <si>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</si>
  <si>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</si>
  <si>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</si>
  <si>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</si>
  <si>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</si>
  <si>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</si>
  <si>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</si>
  <si>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</si>
  <si>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</si>
  <si>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</si>
  <si>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</si>
  <si>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</si>
  <si>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</si>
  <si>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</si>
  <si>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</si>
  <si>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</si>
  <si>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</si>
  <si>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</si>
  <si>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</si>
  <si>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</si>
  <si>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</si>
  <si>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</si>
  <si>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</si>
  <si>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</si>
  <si>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</si>
  <si>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</si>
  <si>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</si>
  <si>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</si>
  <si>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</si>
  <si>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</si>
  <si>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</si>
  <si>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</si>
  <si>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</si>
  <si>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</si>
  <si>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</si>
  <si>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</si>
  <si>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</si>
  <si>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</si>
  <si>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</si>
  <si>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</si>
  <si>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</si>
  <si>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</si>
  <si>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</si>
  <si>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</si>
  <si>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</si>
  <si>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</si>
  <si>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</si>
  <si>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</si>
  <si>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</si>
  <si>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</si>
  <si>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</si>
  <si>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</si>
  <si>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</si>
  <si>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</si>
  <si>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</si>
  <si>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</si>
  <si>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</si>
  <si>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</si>
  <si>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</si>
  <si>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</si>
  <si>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</si>
  <si>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</si>
  <si>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</si>
  <si>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</si>
  <si>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</si>
  <si>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</si>
  <si>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</si>
  <si>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</si>
  <si>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</si>
  <si>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</si>
  <si>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</si>
  <si>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</si>
  <si>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</si>
  <si>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</si>
  <si>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</si>
  <si>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</si>
  <si>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</si>
  <si>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</si>
  <si>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</si>
  <si>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</si>
  <si>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</si>
  <si>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</si>
  <si>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</si>
  <si>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</si>
  <si>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</si>
  <si>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</si>
  <si>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</si>
  <si>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</si>
  <si>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</si>
  <si>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</si>
  <si>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</si>
  <si>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</si>
  <si>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</si>
  <si>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</si>
  <si>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</si>
  <si>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</si>
  <si>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</si>
  <si>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</si>
  <si>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</si>
  <si>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</si>
  <si>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</si>
  <si>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</si>
  <si>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</si>
  <si>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</si>
  <si>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</si>
  <si>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</si>
  <si>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</si>
  <si>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</si>
  <si>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</si>
  <si>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</si>
  <si>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</si>
  <si>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</si>
  <si>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</si>
  <si>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</si>
  <si>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</si>
  <si>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</si>
  <si>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</si>
  <si>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</si>
  <si>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</si>
  <si>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</si>
  <si>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</si>
  <si>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</si>
  <si>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</si>
  <si>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</si>
  <si>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</si>
  <si>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</si>
  <si>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</si>
  <si>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</si>
  <si>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</si>
  <si>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</si>
  <si>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</si>
  <si>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</si>
  <si>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</si>
  <si>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</si>
  <si>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</si>
  <si>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</si>
  <si>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</si>
  <si>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</si>
  <si>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</si>
  <si>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</si>
  <si>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</si>
  <si>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</si>
  <si>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</si>
  <si>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</si>
  <si>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</si>
  <si>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</si>
  <si>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</si>
  <si>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</si>
  <si>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</si>
  <si>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</si>
  <si>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</si>
  <si>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</si>
  <si>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</si>
  <si>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</si>
  <si>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</si>
  <si>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</si>
  <si>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</si>
  <si>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</si>
  <si>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</si>
  <si>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</si>
  <si>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</si>
  <si>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</si>
  <si>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</si>
  <si>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</si>
  <si>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</si>
  <si>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</si>
  <si>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</si>
  <si>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</si>
  <si>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</si>
  <si>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</si>
  <si>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</si>
  <si>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</si>
  <si>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</si>
  <si>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</si>
  <si>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</si>
  <si>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</si>
  <si>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</si>
  <si>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</si>
  <si>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</si>
  <si>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</si>
  <si>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</si>
  <si>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</si>
  <si>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</si>
  <si>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</si>
  <si>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</si>
  <si>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</si>
  <si>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</si>
  <si>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</si>
  <si>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</si>
  <si>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</si>
  <si>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</si>
  <si>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</si>
  <si>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</si>
  <si>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</si>
  <si>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</si>
  <si>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</si>
  <si>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</si>
  <si>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</si>
  <si>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</si>
  <si>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</si>
  <si>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</si>
  <si>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</si>
  <si>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</si>
  <si>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</si>
  <si>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</si>
  <si>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</si>
  <si>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</si>
  <si>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</si>
  <si>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</si>
  <si>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</si>
  <si>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</si>
  <si>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</si>
  <si>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</si>
  <si>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</si>
  <si>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</si>
  <si>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</si>
  <si>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</si>
  <si>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</si>
  <si>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</si>
  <si>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</si>
  <si>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</si>
  <si>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</si>
  <si>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</si>
  <si>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</si>
  <si>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</si>
  <si>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</si>
  <si>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</si>
  <si>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</si>
  <si>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</si>
  <si>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</si>
  <si>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</si>
  <si>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</si>
  <si>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</si>
  <si>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</si>
  <si>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</si>
  <si>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</si>
  <si>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</si>
  <si>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</si>
  <si>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</si>
  <si>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</si>
  <si>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</si>
  <si>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</si>
  <si>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</si>
  <si>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</si>
  <si>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</si>
  <si>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</si>
  <si>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</si>
  <si>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</si>
  <si>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</si>
  <si>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</si>
  <si>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</si>
  <si>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</si>
  <si>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</si>
  <si>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</si>
  <si>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</si>
  <si>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</si>
  <si>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</si>
  <si>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</si>
  <si>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</si>
  <si>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</si>
  <si>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</si>
  <si>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</si>
  <si>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</si>
  <si>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</si>
  <si>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</si>
  <si>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</si>
  <si>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</si>
  <si>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</si>
  <si>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</si>
  <si>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</si>
  <si>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</si>
  <si>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</si>
  <si>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</si>
  <si>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</si>
  <si>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</si>
  <si>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</si>
  <si>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</si>
  <si>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</si>
  <si>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</si>
  <si>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</si>
  <si>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</si>
  <si>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</si>
  <si>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</si>
  <si>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</si>
  <si>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</si>
  <si>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</si>
  <si>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</si>
  <si>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</si>
  <si>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</si>
  <si>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</si>
  <si>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</si>
  <si>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</si>
  <si>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</si>
  <si>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</si>
  <si>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</si>
  <si>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</si>
  <si>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</si>
  <si>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</si>
  <si>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</si>
  <si>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</si>
  <si>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</si>
  <si>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</si>
  <si>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</si>
  <si>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</si>
  <si>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</si>
  <si>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</si>
  <si>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</si>
  <si>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</si>
  <si>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</si>
  <si>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</si>
  <si>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</si>
  <si>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</si>
  <si>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</si>
  <si>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</si>
  <si>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</si>
  <si>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</si>
  <si>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</si>
  <si>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</si>
  <si>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</si>
  <si>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</si>
  <si>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</si>
  <si>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</si>
  <si>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</si>
  <si>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</si>
  <si>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</si>
  <si>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</si>
  <si>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</si>
  <si>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</si>
  <si>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</si>
  <si>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</si>
  <si>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</si>
  <si>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</si>
  <si>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</si>
  <si>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</si>
  <si>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</si>
  <si>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</si>
  <si>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</si>
  <si>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</si>
  <si>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</si>
  <si>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</si>
  <si>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</si>
  <si>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</si>
  <si>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</si>
  <si>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</si>
  <si>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</si>
  <si>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</si>
  <si>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</si>
  <si>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</si>
  <si>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</si>
  <si>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</si>
  <si>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</si>
  <si>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</si>
  <si>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</si>
  <si>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</si>
  <si>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</si>
  <si>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</si>
  <si>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</si>
  <si>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</si>
  <si>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</si>
  <si>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</si>
  <si>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</si>
  <si>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</si>
  <si>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</si>
  <si>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</si>
  <si>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</si>
  <si>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</si>
  <si>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</si>
  <si>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</si>
  <si>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</si>
  <si>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</si>
  <si>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</si>
  <si>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</si>
  <si>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</si>
  <si>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</si>
  <si>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</si>
  <si>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</si>
  <si>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</si>
  <si>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</si>
  <si>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</si>
  <si>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</si>
  <si>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</si>
  <si>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</si>
  <si>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</si>
  <si>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</si>
  <si>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</si>
  <si>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</si>
  <si>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</si>
  <si>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</si>
  <si>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</si>
  <si>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</si>
  <si>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</si>
  <si>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</si>
  <si>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</si>
  <si>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</si>
  <si>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</si>
  <si>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</si>
  <si>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</si>
  <si>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</si>
  <si>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</si>
  <si>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</si>
  <si>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</si>
  <si>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</si>
  <si>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</si>
  <si>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</si>
  <si>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</si>
  <si>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</si>
  <si>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</si>
  <si>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</si>
  <si>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</si>
  <si>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</si>
  <si>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</si>
  <si>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</si>
  <si>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</si>
  <si>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</si>
  <si>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</si>
  <si>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</si>
  <si>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</si>
  <si>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</si>
  <si>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</si>
  <si>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</si>
  <si>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</si>
  <si>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</si>
  <si>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</si>
  <si>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</si>
  <si>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</si>
  <si>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</si>
  <si>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</si>
  <si>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</si>
  <si>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</si>
  <si>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</si>
  <si>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</si>
  <si>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</si>
  <si>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</si>
  <si>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</si>
  <si>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</si>
  <si>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</si>
  <si>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</si>
  <si>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</si>
  <si>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</si>
  <si>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</si>
  <si>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</si>
  <si>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</si>
  <si>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</si>
  <si>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</si>
  <si>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</si>
  <si>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</si>
  <si>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</si>
  <si>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</si>
  <si>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</si>
  <si>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</si>
  <si>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</si>
  <si>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</si>
  <si>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</si>
  <si>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</si>
  <si>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</si>
  <si>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</si>
  <si>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</si>
  <si>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</si>
  <si>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</si>
  <si>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</si>
  <si>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</si>
  <si>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</si>
  <si>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</si>
  <si>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</si>
  <si>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</si>
  <si>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</si>
  <si>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</si>
  <si>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</si>
  <si>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</si>
  <si>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</si>
  <si>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</si>
  <si>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</si>
  <si>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</si>
  <si>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</si>
  <si>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</si>
  <si>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</si>
  <si>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</si>
  <si>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</si>
  <si>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</si>
  <si>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</si>
  <si>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</si>
  <si>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</si>
  <si>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</si>
  <si>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</si>
  <si>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</si>
  <si>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</si>
  <si>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</si>
  <si>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</si>
  <si>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</si>
  <si>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</si>
  <si>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</si>
  <si>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</si>
  <si>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</si>
  <si>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</si>
  <si>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</si>
  <si>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</si>
  <si>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</si>
  <si>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</si>
  <si>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</si>
  <si>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</si>
  <si>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</si>
  <si>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</si>
  <si>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</si>
  <si>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</si>
  <si>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</si>
  <si>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</si>
  <si>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</si>
  <si>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</si>
  <si>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</si>
  <si>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</si>
  <si>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</si>
  <si>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</si>
  <si>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</si>
  <si>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</si>
  <si>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</si>
  <si>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</si>
  <si>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</si>
  <si>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</si>
  <si>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</si>
  <si>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</si>
  <si>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</si>
  <si>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</si>
  <si>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</si>
  <si>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</si>
  <si>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</si>
  <si>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</si>
  <si>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</si>
  <si>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</si>
  <si>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</si>
  <si>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</si>
  <si>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</si>
  <si>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</si>
  <si>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</si>
  <si>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</si>
  <si>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</si>
  <si>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</si>
  <si>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</si>
  <si>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</si>
  <si>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</si>
  <si>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</si>
  <si>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</si>
  <si>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</si>
  <si>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</si>
  <si>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</si>
  <si>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</si>
  <si>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</si>
  <si>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</si>
  <si>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</si>
  <si>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</si>
  <si>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</si>
  <si>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</si>
  <si>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</si>
  <si>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</si>
  <si>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</si>
  <si>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</si>
  <si>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</si>
  <si>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</si>
  <si>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</si>
  <si>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</si>
  <si>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</si>
  <si>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</si>
  <si>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</si>
  <si>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</si>
  <si>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</si>
  <si>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</si>
  <si>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</si>
  <si>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</si>
  <si>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</si>
  <si>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</si>
  <si>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</si>
  <si>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</si>
  <si>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</si>
  <si>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</si>
  <si>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</si>
  <si>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</si>
  <si>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</si>
  <si>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</si>
  <si>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</si>
  <si>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</si>
  <si>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</si>
  <si>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</si>
  <si>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</si>
  <si>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</si>
  <si>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</si>
  <si>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</si>
  <si>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</si>
  <si>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</si>
  <si>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</si>
  <si>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</si>
  <si>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</si>
  <si>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</si>
  <si>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</si>
  <si>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</si>
  <si>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</si>
  <si>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</si>
  <si>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</si>
  <si>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</si>
  <si>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</si>
  <si>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</si>
  <si>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</si>
  <si>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</si>
  <si>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</si>
  <si>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</si>
  <si>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</si>
  <si>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</si>
  <si>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</si>
  <si>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</si>
  <si>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</si>
  <si>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</si>
  <si>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</si>
  <si>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</si>
  <si>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</si>
  <si>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</si>
  <si>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</si>
  <si>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</si>
  <si>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</si>
  <si>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</si>
  <si>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</si>
  <si>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</si>
  <si>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</si>
  <si>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</si>
  <si>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</si>
  <si>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</si>
  <si>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</si>
  <si>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</si>
  <si>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</si>
  <si>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</si>
  <si>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</si>
  <si>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</si>
  <si>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</si>
  <si>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</si>
  <si>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</si>
  <si>
    <t xml:space="preserve"> 2021-44-10001194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</si>
</sst>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52" zoomScaleNormal="52" zoomScaleSheetLayoutView="40" zoomScalePageLayoutView="40" workbookViewId="0">
      <selection activeCell="L9" sqref="L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3" t="s">
        <v>696</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243"/>
      <c r="I20" s="148" t="s">
        <v>1154</v>
      </c>
      <c r="J20" s="149" t="s">
        <v>710</v>
      </c>
      <c r="K20" s="150">
        <v>972607264</v>
      </c>
      <c r="L20" s="151">
        <v>44242</v>
      </c>
      <c r="M20" s="151">
        <v>44561</v>
      </c>
      <c r="N20" s="134">
        <f>+(M20-L20)/30</f>
        <v>10.633333333333333</v>
      </c>
      <c r="O20" s="137"/>
      <c r="U20" s="133"/>
      <c r="V20" s="105">
        <f ca="1">NOW()</f>
        <v>44201.762151504627</v>
      </c>
      <c r="W20" s="105">
        <f ca="1">NOW()</f>
        <v>44201.762151504627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238" t="str">
        <f>VLOOKUP(B20,EAS!A2:B1439,2,0)</f>
        <v>FUNDACION INTEGRAR</v>
      </c>
      <c r="C38" s="238"/>
      <c r="D38" s="238"/>
      <c r="E38" s="238"/>
      <c r="F38" s="238"/>
      <c r="G38" s="5"/>
      <c r="H38" s="131"/>
      <c r="I38" s="247" t="s">
        <v>7</v>
      </c>
      <c r="J38" s="247"/>
      <c r="K38" s="247"/>
      <c r="L38" s="247"/>
      <c r="M38" s="247"/>
      <c r="N38" s="247"/>
      <c r="O38" s="132"/>
    </row>
    <row r="39" spans="1:16" ht="42.9" customHeight="1" thickBot="1" x14ac:dyDescent="0.35">
      <c r="A39" s="10"/>
      <c r="B39" s="11"/>
      <c r="C39" s="11"/>
      <c r="D39" s="11"/>
      <c r="E39" s="11"/>
      <c r="F39" s="11"/>
      <c r="G39" s="11"/>
      <c r="H39" s="10"/>
      <c r="I39" s="233" t="s">
        <v>2695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2668</v>
      </c>
      <c r="C179" s="191"/>
      <c r="D179" s="191"/>
      <c r="E179" s="170">
        <v>0.02</v>
      </c>
      <c r="F179" s="169">
        <v>0.01</v>
      </c>
      <c r="G179" s="164">
        <f>IF(F179&gt;0,SUM(E179+F179),"")</f>
        <v>0.03</v>
      </c>
      <c r="H179" s="5"/>
      <c r="I179" s="191" t="s">
        <v>2670</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29178217.919999998</v>
      </c>
      <c r="F185" s="92"/>
      <c r="G185" s="93"/>
      <c r="H185" s="88"/>
      <c r="I185" s="90" t="s">
        <v>2627</v>
      </c>
      <c r="J185" s="165">
        <f>+SUM(M179:M183)</f>
        <v>0.03</v>
      </c>
      <c r="K185" s="236" t="s">
        <v>2628</v>
      </c>
      <c r="L185" s="236"/>
      <c r="M185" s="94">
        <f>+J185*(SUM(K20:K35))</f>
        <v>29178217.919999998</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5" t="s">
        <v>2636</v>
      </c>
      <c r="C192" s="195"/>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v>40931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2006/metadata/properties"/>
    <ds:schemaRef ds:uri="http://www.w3.org/XML/1998/namespace"/>
    <ds:schemaRef ds:uri="http://schemas.microsoft.com/office/2006/documentManagement/types"/>
    <ds:schemaRef ds:uri="http://purl.org/dc/elements/1.1/"/>
    <ds:schemaRef ds:uri="4fb10211-09fb-4e80-9f0b-184718d5d98c"/>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2021-01-05T00:53:52Z</cp:lastPrinted>
  <dcterms:created xsi:type="dcterms:W3CDTF">2020-10-14T21:57:42Z</dcterms:created>
  <dcterms:modified xsi:type="dcterms:W3CDTF">2021-01-05T23:17:43Z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