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<sst xmlns="http://schemas.openxmlformats.org/spreadsheetml/2006/main" count="3110" uniqueCount="2697">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</sst>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52" zoomScaleNormal="52"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186"/>
      <c r="I20" s="148" t="s">
        <v>1154</v>
      </c>
      <c r="J20" s="149" t="s">
        <v>710</v>
      </c>
      <c r="K20" s="150">
        <v>793067184</v>
      </c>
      <c r="L20" s="151">
        <v>44242</v>
      </c>
      <c r="M20" s="151">
        <v>44561</v>
      </c>
      <c r="N20" s="134">
        <f>+(M20-L20)/30</f>
        <v>10.633333333333333</v>
      </c>
      <c r="O20" s="137"/>
      <c r="U20" s="133"/>
      <c r="V20" s="105">
        <f ca="1">NOW()</f>
        <v>44194.879242939816</v>
      </c>
      <c r="W20" s="105">
        <f ca="1">NOW()</f>
        <v>44194.879242939816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178" t="str">
        <f>VLOOKUP(B20,EAS!A2:B1439,2,0)</f>
        <v>FUNDACION INTEGRAR</v>
      </c>
      <c r="C38" s="178"/>
      <c r="D38" s="178"/>
      <c r="E38" s="178"/>
      <c r="F38" s="178"/>
      <c r="G38" s="5"/>
      <c r="H38" s="131"/>
      <c r="I38" s="190" t="s">
        <v>7</v>
      </c>
      <c r="J38" s="190"/>
      <c r="K38" s="190"/>
      <c r="L38" s="190"/>
      <c r="M38" s="190"/>
      <c r="N38" s="190"/>
      <c r="O38" s="132"/>
    </row>
    <row r="39" spans="1:16" ht="42.9" customHeight="1" thickBot="1" x14ac:dyDescent="0.35">
      <c r="A39" s="10"/>
      <c r="B39" s="11"/>
      <c r="C39" s="11"/>
      <c r="D39" s="11"/>
      <c r="E39" s="11"/>
      <c r="F39" s="11"/>
      <c r="G39" s="11"/>
      <c r="H39" s="10"/>
      <c r="I39" s="222" t="s">
        <v>2695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2654</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2655</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46" t="s">
        <v>2643</v>
      </c>
      <c r="J167" s="247"/>
      <c r="K167" s="247"/>
      <c r="L167" s="247"/>
      <c r="M167" s="247"/>
      <c r="N167" s="247"/>
      <c r="O167" s="248"/>
      <c r="U167" s="51"/>
    </row>
    <row r="168" spans="1:28" x14ac:dyDescent="0.3">
      <c r="A168" s="9"/>
      <c r="B168" s="223" t="s">
        <v>2657</v>
      </c>
      <c r="C168" s="223"/>
      <c r="D168" s="223"/>
      <c r="E168" s="8"/>
      <c r="F168" s="5"/>
      <c r="H168" s="81" t="s">
        <v>2656</v>
      </c>
      <c r="I168" s="246"/>
      <c r="J168" s="247"/>
      <c r="K168" s="247"/>
      <c r="L168" s="247"/>
      <c r="M168" s="247"/>
      <c r="N168" s="247"/>
      <c r="O168" s="24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4" x14ac:dyDescent="0.3">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23792015.52</v>
      </c>
      <c r="F185" s="92"/>
      <c r="G185" s="93"/>
      <c r="H185" s="88"/>
      <c r="I185" s="90" t="s">
        <v>2627</v>
      </c>
      <c r="J185" s="165">
        <f>+SUM(M179:M183)</f>
        <v>0</v>
      </c>
      <c r="K185" s="202" t="s">
        <v>2628</v>
      </c>
      <c r="L185" s="202"/>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6" t="s">
        <v>2636</v>
      </c>
      <c r="C192" s="236"/>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4fb10211-09fb-4e80-9f0b-184718d5d98c"/>
    <ds:schemaRef ds:uri="http://purl.org/dc/term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2020-12-30T02:06:13Z</cp:lastPrinted>
  <dcterms:created xsi:type="dcterms:W3CDTF">2020-10-14T21:57:42Z</dcterms:created>
  <dcterms:modified xsi:type="dcterms:W3CDTF">2020-12-30T02:06:39Z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