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MANIFESTACION DE INTERES\"/>
    </mc:Choice>
  </mc:AlternateContent>
  <xr:revisionPtr revIDLastSave="0" documentId="13_ncr:1_{4FC05806-D1CB-4D1E-9257-7BF19937063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<sst xmlns="http://schemas.openxmlformats.org/spreadsheetml/2006/main" count="3229" uniqueCount="2722">
  <si>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</si>
  <si>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</si>
  <si>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</si>
  <si>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</si>
  <si>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</si>
  <si>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</si>
  <si>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</si>
  <si>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</si>
  <si>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</si>
  <si>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</si>
  <si>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</si>
  <si>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</si>
  <si>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</si>
  <si>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</si>
  <si>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</si>
  <si>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</si>
  <si>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</si>
  <si>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</si>
  <si>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</si>
  <si>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</si>
  <si>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</si>
  <si>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</si>
  <si>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</si>
  <si>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</si>
  <si>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</si>
  <si>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</si>
  <si>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</si>
  <si>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</si>
  <si>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</si>
  <si>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</si>
  <si>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</si>
  <si>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</si>
  <si>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</si>
  <si>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</si>
  <si>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</si>
  <si>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</si>
  <si>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</si>
  <si>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</si>
  <si>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</si>
  <si>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</si>
  <si>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</si>
  <si>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</si>
  <si>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</si>
  <si>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</si>
  <si>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</si>
  <si>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</si>
  <si>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</si>
  <si>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</si>
  <si>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</si>
  <si>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</si>
  <si>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</si>
  <si>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</si>
  <si>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</si>
  <si>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</si>
  <si>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</si>
  <si>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</si>
  <si>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</si>
  <si>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</si>
  <si>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</si>
  <si>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</si>
  <si>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</si>
  <si>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</si>
  <si>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</si>
  <si>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</si>
  <si>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</si>
  <si>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</si>
  <si>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</si>
  <si>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</si>
  <si>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</si>
  <si>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</si>
  <si>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</si>
  <si>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</si>
  <si>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</si>
  <si>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</si>
  <si>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</si>
  <si>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</si>
  <si>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</si>
  <si>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</si>
  <si>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</si>
  <si>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</si>
  <si>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</si>
  <si>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</si>
  <si>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</si>
  <si>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</si>
  <si>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</si>
  <si>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</si>
  <si>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</si>
  <si>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</si>
  <si>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</si>
  <si>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</si>
  <si>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</si>
  <si>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</si>
  <si>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</si>
  <si>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</si>
  <si>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</si>
  <si>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</si>
  <si>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</si>
  <si>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</si>
  <si>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</si>
  <si>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</si>
  <si>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</si>
  <si>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</si>
  <si>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</si>
  <si>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</si>
  <si>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</si>
  <si>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</si>
  <si>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</si>
  <si>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</si>
  <si>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</si>
  <si>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</si>
  <si>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</si>
  <si>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</si>
  <si>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</si>
  <si>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</si>
  <si>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</si>
  <si>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</si>
  <si>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</si>
  <si>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</si>
  <si>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</si>
  <si>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</si>
  <si>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</si>
  <si>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</si>
  <si>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</si>
  <si>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</si>
  <si>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</si>
  <si>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</si>
  <si>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</si>
  <si>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</si>
  <si>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</si>
  <si>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</si>
  <si>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</si>
  <si>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</si>
  <si>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</si>
  <si>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</si>
  <si>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</si>
  <si>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</si>
  <si>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</si>
  <si>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</si>
  <si>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</si>
  <si>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</si>
  <si>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</si>
  <si>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</si>
  <si>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</si>
  <si>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</si>
  <si>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</si>
  <si>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</si>
  <si>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</si>
  <si>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</si>
  <si>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</si>
  <si>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</si>
  <si>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</si>
  <si>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</si>
  <si>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</si>
  <si>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</si>
  <si>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</si>
  <si>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</si>
  <si>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</si>
  <si>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</si>
  <si>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</si>
  <si>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</si>
  <si>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</si>
  <si>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</si>
  <si>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</si>
  <si>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</si>
  <si>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</si>
  <si>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</si>
  <si>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</si>
  <si>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</si>
  <si>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</si>
  <si>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</si>
  <si>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</si>
  <si>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</si>
  <si>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</si>
  <si>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</si>
  <si>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</si>
  <si>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</si>
  <si>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</si>
  <si>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</si>
  <si>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</si>
  <si>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</si>
  <si>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</si>
  <si>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</si>
  <si>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</si>
  <si>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</si>
  <si>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</si>
  <si>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</si>
  <si>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</si>
  <si>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</si>
  <si>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</si>
  <si>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</si>
  <si>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</si>
  <si>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</si>
  <si>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</si>
  <si>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</si>
  <si>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</si>
  <si>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</si>
  <si>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</si>
  <si>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</si>
  <si>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</si>
  <si>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</si>
  <si>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</si>
  <si>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</si>
  <si>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</si>
  <si>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</si>
  <si>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</si>
  <si>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</si>
  <si>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</si>
  <si>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</si>
  <si>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</si>
  <si>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</si>
  <si>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</si>
  <si>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</si>
  <si>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</si>
  <si>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</si>
  <si>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</si>
  <si>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</si>
  <si>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</si>
  <si>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</si>
  <si>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</si>
  <si>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</si>
  <si>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</si>
  <si>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</si>
  <si>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</si>
  <si>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</si>
  <si>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</si>
  <si>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</si>
  <si>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</si>
  <si>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</si>
  <si>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</si>
  <si>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</si>
  <si>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</si>
  <si>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</si>
  <si>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</si>
  <si>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</si>
  <si>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</si>
  <si>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</si>
  <si>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</si>
  <si>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</si>
  <si>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</si>
  <si>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</si>
  <si>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</si>
  <si>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</si>
  <si>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</si>
  <si>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</si>
  <si>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</si>
  <si>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</si>
  <si>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</si>
  <si>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</si>
  <si>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</si>
  <si>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</si>
  <si>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</si>
  <si>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</si>
  <si>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</si>
  <si>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</si>
  <si>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</si>
  <si>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</si>
  <si>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</si>
  <si>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</si>
  <si>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</si>
  <si>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</si>
  <si>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</si>
  <si>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</si>
  <si>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</si>
  <si>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</si>
  <si>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</si>
  <si>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</si>
  <si>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</si>
  <si>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</si>
  <si>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</si>
  <si>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</si>
  <si>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</si>
  <si>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</si>
  <si>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</si>
  <si>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</si>
  <si>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</si>
  <si>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</si>
  <si>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</si>
  <si>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</si>
  <si>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</si>
  <si>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</si>
  <si>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</si>
  <si>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</si>
  <si>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</si>
  <si>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</si>
  <si>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</si>
  <si>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</si>
  <si>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</si>
  <si>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</si>
  <si>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</si>
  <si>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</si>
  <si>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</si>
  <si>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</si>
  <si>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</si>
  <si>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</si>
  <si>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</si>
  <si>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</si>
  <si>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</si>
  <si>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</si>
  <si>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</si>
  <si>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</si>
  <si>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</si>
  <si>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</si>
  <si>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</si>
  <si>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</si>
  <si>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</si>
  <si>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</si>
  <si>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</si>
  <si>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</si>
  <si>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</si>
  <si>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</si>
  <si>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</si>
  <si>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</si>
  <si>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</si>
  <si>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</si>
  <si>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</si>
  <si>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</si>
  <si>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</si>
  <si>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</si>
  <si>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</si>
  <si>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</si>
  <si>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</si>
  <si>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</si>
  <si>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</si>
  <si>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</si>
  <si>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</si>
  <si>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</si>
  <si>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</si>
  <si>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</si>
  <si>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</si>
  <si>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</si>
  <si>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</si>
  <si>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</si>
  <si>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</si>
  <si>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</si>
  <si>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</si>
  <si>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</si>
  <si>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</si>
  <si>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</si>
  <si>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</si>
  <si>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</si>
  <si>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</si>
  <si>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</si>
  <si>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</si>
  <si>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</si>
  <si>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</si>
  <si>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</si>
  <si>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</si>
  <si>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</si>
  <si>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</si>
  <si>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</si>
  <si>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</si>
  <si>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</si>
  <si>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</si>
  <si>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</si>
  <si>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</si>
  <si>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</si>
  <si>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</si>
  <si>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</si>
  <si>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</si>
  <si>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</si>
  <si>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</si>
  <si>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</si>
  <si>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</si>
  <si>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</si>
  <si>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</si>
  <si>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</si>
  <si>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</si>
  <si>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</si>
  <si>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</si>
  <si>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</si>
  <si>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</si>
  <si>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</si>
  <si>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</si>
  <si>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</si>
  <si>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</si>
  <si>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</si>
  <si>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</si>
  <si>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</si>
  <si>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</si>
  <si>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</si>
  <si>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</si>
  <si>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</si>
  <si>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</si>
  <si>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</si>
  <si>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</si>
  <si>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</si>
  <si>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</si>
  <si>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</si>
  <si>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</si>
  <si>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</si>
  <si>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</si>
  <si>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</si>
  <si>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</si>
  <si>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</si>
  <si>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</si>
  <si>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</si>
  <si>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</si>
  <si>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</si>
  <si>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</si>
  <si>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</si>
  <si>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</si>
  <si>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</si>
  <si>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</si>
  <si>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</si>
  <si>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</si>
  <si>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</si>
  <si>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</si>
  <si>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</si>
  <si>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</si>
  <si>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</si>
  <si>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</si>
  <si>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</si>
  <si>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</si>
  <si>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</si>
  <si>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</si>
  <si>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</si>
  <si>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</si>
  <si>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</si>
  <si>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</si>
  <si>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</si>
  <si>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</si>
  <si>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</si>
  <si>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</si>
  <si>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</si>
  <si>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</si>
  <si>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</si>
  <si>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</si>
  <si>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</si>
  <si>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</si>
  <si>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</si>
  <si>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</si>
  <si>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</si>
  <si>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</si>
  <si>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</si>
  <si>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</si>
  <si>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</si>
  <si>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</si>
  <si>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</si>
  <si>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</si>
  <si>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</si>
  <si>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</si>
  <si>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</si>
  <si>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</si>
  <si>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</si>
  <si>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</si>
  <si>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</si>
  <si>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</si>
  <si>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</si>
  <si>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</si>
  <si>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</si>
  <si>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</si>
  <si>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</si>
  <si>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</si>
  <si>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</si>
  <si>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</si>
  <si>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</si>
  <si>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</si>
  <si>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</si>
  <si>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</si>
  <si>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</si>
  <si>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</si>
  <si>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</si>
  <si>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</si>
  <si>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</si>
  <si>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</si>
  <si>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</si>
  <si>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</si>
  <si>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</si>
  <si>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</si>
  <si>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</si>
  <si>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</si>
  <si>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</si>
  <si>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</si>
  <si>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</si>
  <si>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</si>
  <si>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</si>
  <si>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</si>
  <si>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</si>
  <si>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</si>
  <si>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</si>
  <si>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</si>
  <si>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</si>
  <si>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</si>
  <si>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</si>
  <si>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</si>
  <si>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</si>
  <si>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</si>
  <si>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</si>
  <si>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</si>
  <si>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</si>
  <si>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</si>
  <si>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</si>
  <si>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</si>
  <si>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</si>
  <si>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</si>
  <si>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</si>
  <si>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</si>
  <si>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</si>
  <si>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</si>
  <si>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</si>
  <si>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</si>
  <si>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</si>
  <si>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</si>
  <si>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</si>
  <si>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</si>
  <si>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</si>
  <si>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</si>
  <si>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</si>
  <si>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</si>
  <si>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</si>
  <si>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</si>
  <si>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</si>
  <si>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</si>
  <si>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</si>
  <si>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</si>
  <si>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</si>
  <si>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</si>
  <si>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</si>
  <si>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</si>
  <si>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</si>
  <si>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</si>
  <si>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</si>
  <si>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</si>
  <si>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</si>
  <si>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</si>
  <si>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</si>
  <si>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</si>
  <si>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</si>
  <si>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</si>
  <si>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</si>
  <si>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</si>
  <si>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</si>
  <si>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</si>
  <si>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</si>
  <si>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</si>
  <si>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</si>
  <si>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</si>
  <si>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</si>
  <si>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</si>
  <si>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</si>
  <si>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</si>
  <si>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</si>
  <si>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</si>
  <si>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</si>
  <si>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</si>
  <si>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</si>
  <si>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</si>
  <si>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</si>
  <si>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</si>
  <si>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</si>
  <si>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</si>
  <si>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</si>
  <si>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</si>
  <si>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</si>
  <si>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</si>
  <si>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</si>
  <si>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</si>
  <si>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</si>
  <si>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</si>
  <si>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</si>
  <si>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</si>
  <si>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</si>
  <si>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</si>
  <si>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</si>
  <si>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</si>
  <si>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</si>
  <si>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</si>
  <si>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</si>
  <si>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</si>
  <si>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</si>
  <si>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</si>
  <si>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</si>
  <si>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</si>
  <si>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</si>
  <si>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</si>
  <si>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</si>
  <si>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</si>
  <si>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</si>
  <si>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</si>
  <si>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</si>
  <si>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</si>
  <si>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</si>
  <si>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</si>
  <si>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</si>
  <si>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</si>
  <si>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</si>
  <si>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</si>
  <si>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</si>
  <si>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</si>
  <si>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</si>
  <si>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</si>
  <si>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</si>
  <si>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</si>
  <si>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</si>
  <si>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</si>
  <si>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</si>
  <si>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</si>
  <si>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</si>
  <si>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</si>
  <si>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</si>
  <si>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</si>
  <si>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</si>
  <si>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</si>
  <si>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</si>
  <si>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</si>
  <si>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</si>
  <si>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</si>
  <si>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</si>
  <si>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</si>
  <si>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</si>
  <si>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</si>
  <si>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</si>
  <si>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</si>
  <si>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</si>
  <si>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</si>
  <si>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</si>
  <si>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</si>
  <si>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</si>
  <si>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</si>
  <si>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</si>
  <si>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</si>
  <si>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</si>
  <si>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</si>
  <si>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</si>
  <si>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</si>
  <si>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</si>
  <si>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</si>
  <si>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</si>
  <si>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</si>
  <si>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</si>
  <si>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</si>
  <si>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</si>
  <si>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</si>
  <si>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</si>
  <si>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</si>
  <si>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</si>
  <si>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</si>
  <si>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</si>
  <si>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</si>
  <si>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</si>
  <si>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</si>
  <si>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</si>
  <si>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</si>
  <si>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</si>
  <si>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</si>
  <si>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</si>
  <si>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</si>
  <si>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</si>
  <si>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</si>
  <si>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</si>
  <si>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</si>
  <si>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</si>
  <si>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</si>
  <si>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</si>
  <si>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</si>
  <si>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</si>
  <si>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</si>
  <si>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</si>
  <si>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</si>
  <si>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</si>
  <si>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</si>
  <si>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</si>
  <si>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</si>
  <si>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</si>
  <si>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</si>
  <si>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</si>
  <si>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</si>
  <si>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</si>
  <si>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</si>
  <si>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</si>
  <si>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</si>
  <si>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</si>
  <si>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</si>
  <si>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</si>
  <si>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</si>
  <si>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</si>
  <si>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</si>
  <si>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</si>
  <si>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</si>
  <si>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</si>
  <si>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</si>
  <si>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</si>
  <si>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</si>
  <si>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</si>
  <si>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</si>
  <si>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</si>
  <si>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</si>
  <si>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</si>
  <si>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</si>
  <si>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</si>
  <si>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</si>
  <si>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</si>
  <si>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</si>
  <si>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</si>
  <si>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</si>
  <si>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</si>
  <si>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</si>
  <si>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</si>
  <si>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</si>
  <si>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</si>
  <si>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</si>
  <si>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</si>
  <si>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</si>
  <si>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</si>
  <si>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</si>
  <si>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</si>
  <si>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</si>
  <si>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</si>
  <si>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</si>
  <si>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</si>
  <si>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</si>
  <si>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</si>
  <si>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</si>
  <si>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</si>
  <si>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</si>
  <si>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</si>
  <si>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</si>
  <si>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</si>
  <si>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</si>
  <si>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</si>
  <si>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</si>
  <si>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</si>
  <si>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</si>
  <si>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</si>
  <si>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</si>
  <si>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</si>
  <si>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</si>
  <si>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</si>
  <si>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</si>
  <si>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</si>
  <si>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</si>
  <si>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</si>
  <si>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</si>
  <si>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</si>
  <si>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</si>
  <si>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</si>
  <si>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</si>
  <si>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</si>
  <si>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</si>
  <si>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</si>
  <si>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</si>
  <si>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</si>
  <si>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</si>
  <si>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</si>
  <si>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</si>
  <si>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</si>
  <si>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</si>
  <si>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</si>
  <si>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</si>
  <si>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</si>
  <si>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</si>
  <si>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</si>
  <si>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</si>
  <si>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</si>
  <si>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</si>
  <si>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</si>
  <si>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</si>
  <si>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</si>
  <si>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</si>
  <si>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</si>
  <si>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</si>
  <si>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</si>
  <si>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</si>
  <si>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</si>
  <si>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</si>
  <si>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</si>
  <si>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</si>
  <si>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</si>
  <si>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</si>
  <si>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</si>
  <si>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</si>
  <si>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</si>
  <si>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</si>
  <si>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</si>
  <si>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</si>
  <si>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</si>
  <si>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</si>
  <si>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</si>
  <si>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</si>
  <si>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</si>
  <si>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</si>
  <si>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</si>
  <si>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</si>
  <si>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</si>
  <si>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</si>
  <si>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</si>
  <si>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</si>
  <si>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</si>
  <si>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</si>
  <si>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</si>
  <si>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</si>
  <si>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</si>
  <si>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</si>
  <si>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</si>
  <si>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</si>
  <si>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</si>
  <si>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</si>
  <si>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</si>
  <si>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</si>
  <si>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</si>
  <si>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</si>
  <si>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</si>
  <si>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</si>
  <si>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</si>
  <si>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</si>
  <si>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</si>
  <si>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</si>
  <si>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</si>
  <si>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</si>
  <si>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</si>
  <si>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</si>
  <si>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</si>
  <si>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</si>
  <si>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</si>
  <si>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</si>
  <si>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</si>
  <si>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</si>
  <si>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</si>
  <si>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</si>
  <si>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</si>
  <si>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</si>
  <si>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</si>
  <si>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</si>
  <si>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</si>
  <si>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</si>
  <si>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</si>
  <si>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</si>
  <si>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</si>
  <si>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</si>
  <si>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</si>
  <si>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</si>
  <si>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</si>
  <si>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</si>
  <si>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</si>
  <si>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</si>
  <si>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</si>
  <si>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</si>
  <si>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</si>
  <si>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</si>
  <si>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</si>
  <si>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</si>
  <si>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</si>
  <si>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</si>
  <si>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</si>
  <si>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</si>
  <si>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</si>
  <si>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</si>
  <si>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</si>
  <si>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</si>
  <si>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</si>
  <si>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</si>
  <si>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</si>
  <si>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</si>
  <si>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</si>
  <si>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</si>
  <si>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</si>
  <si>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</si>
  <si>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</si>
  <si>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</si>
  <si>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</si>
  <si>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</si>
  <si>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</si>
  <si>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</si>
  <si>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</si>
  <si>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</si>
  <si>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</si>
  <si>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</si>
  <si>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</si>
  <si>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</si>
  <si>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</si>
  <si>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</si>
  <si>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</si>
  <si>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</si>
  <si>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</si>
  <si>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</si>
  <si>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</si>
  <si>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</si>
  <si>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</si>
  <si>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</si>
  <si>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</si>
  <si>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</si>
  <si>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</si>
  <si>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</si>
  <si>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</si>
  <si>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</si>
  <si>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</si>
  <si>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</si>
  <si>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</si>
  <si>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</si>
  <si>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</si>
  <si>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</si>
  <si>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</si>
  <si>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</si>
  <si>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</si>
  <si>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</si>
  <si>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</si>
  <si>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</si>
  <si>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</si>
  <si>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</si>
  <si>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</si>
  <si>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</si>
  <si>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</si>
  <si>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</si>
  <si>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</si>
  <si>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</si>
  <si>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</si>
  <si>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</si>
  <si>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</si>
  <si>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</si>
  <si>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</si>
  <si>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</si>
  <si>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</si>
  <si>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</si>
  <si>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</si>
  <si>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</si>
  <si>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</si>
  <si>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</si>
  <si>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</si>
  <si>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</si>
  <si>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</si>
  <si>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</si>
  <si>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</si>
  <si>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</si>
  <si>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</si>
  <si>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</si>
  <si>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</si>
  <si>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</si>
  <si>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</si>
  <si>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</si>
  <si>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</si>
  <si>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</si>
  <si>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</si>
  <si>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</si>
  <si>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</si>
  <si>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</si>
  <si>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</si>
  <si>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</si>
  <si>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</si>
  <si>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</si>
  <si>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</si>
  <si>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</si>
  <si>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</si>
  <si>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</si>
  <si>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</si>
  <si>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</si>
  <si>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</si>
  <si>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</si>
  <si>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</si>
  <si>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</si>
  <si>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</si>
  <si>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</si>
  <si>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</si>
  <si>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</si>
  <si>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</si>
  <si>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</si>
  <si>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</si>
  <si>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</si>
  <si>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</si>
  <si>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</si>
  <si>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</si>
  <si>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</si>
  <si>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</si>
  <si>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</si>
  <si>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</si>
  <si>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</si>
  <si>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</si>
  <si>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</si>
  <si>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</si>
  <si>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</si>
  <si>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</si>
  <si>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</si>
  <si>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</si>
  <si>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</si>
  <si>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</si>
  <si>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</si>
  <si>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</si>
  <si>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</si>
  <si>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</si>
  <si>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</si>
  <si>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</si>
  <si>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</si>
  <si>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</si>
  <si>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</si>
  <si>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</si>
  <si>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</si>
  <si>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</si>
  <si>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</si>
  <si>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</si>
  <si>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</si>
  <si>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</si>
  <si>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</si>
  <si>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</si>
  <si>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</si>
  <si>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</si>
  <si>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</si>
  <si>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</si>
  <si>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</si>
  <si>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</si>
  <si>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</si>
  <si>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</si>
  <si>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</si>
  <si>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</si>
  <si>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</si>
  <si>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</si>
  <si>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</si>
  <si>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</si>
  <si>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</si>
  <si>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</si>
  <si>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</si>
  <si>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</si>
  <si>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</si>
  <si>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</si>
  <si>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</si>
  <si>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</si>
  <si>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</si>
  <si>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</si>
  <si>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</si>
  <si>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</si>
  <si>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</si>
  <si>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</si>
  <si>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</si>
  <si>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</si>
  <si>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</si>
  <si>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</si>
  <si>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</si>
  <si>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</si>
  <si>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</si>
  <si>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</si>
  <si>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</si>
  <si>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</si>
  <si>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</si>
  <si>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</si>
  <si>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</si>
  <si>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</si>
  <si>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</si>
  <si>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</si>
  <si>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</si>
  <si>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</si>
  <si>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</si>
  <si>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</si>
  <si>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</si>
  <si>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</si>
  <si>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</si>
  <si>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</si>
  <si>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</si>
  <si>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</si>
  <si>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</si>
  <si>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</si>
  <si>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</si>
  <si>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</si>
  <si>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</si>
  <si>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</si>
  <si>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</si>
  <si>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</si>
  <si>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</si>
  <si>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</si>
  <si>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</si>
  <si>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</si>
  <si>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</si>
  <si>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</si>
  <si>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</si>
  <si>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</si>
  <si>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</si>
  <si>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</si>
  <si>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</si>
  <si>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</si>
  <si>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</si>
  <si>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</si>
  <si>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</si>
  <si>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</si>
  <si>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</si>
  <si>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</si>
  <si>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</si>
  <si>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</si>
  <si>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</si>
  <si>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</si>
  <si>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</si>
  <si>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</si>
  <si>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</si>
  <si>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</si>
  <si>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</si>
  <si>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</si>
  <si>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</si>
  <si>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</si>
  <si>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</si>
  <si>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</si>
  <si>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</si>
  <si>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</si>
  <si>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</si>
  <si>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</si>
  <si>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</si>
  <si>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</si>
  <si>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</si>
  <si>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</si>
  <si>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</si>
  <si>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</si>
  <si>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</si>
  <si>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</si>
  <si>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</si>
  <si>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</si>
  <si>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</si>
  <si>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</si>
  <si>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</si>
  <si>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</si>
  <si>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</si>
  <si>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</si>
  <si>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</si>
  <si>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</si>
  <si>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</si>
  <si>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</si>
  <si>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</si>
  <si>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</si>
  <si>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</si>
  <si>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</si>
  <si>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</si>
  <si>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</si>
  <si>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</si>
  <si>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</si>
  <si>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</si>
  <si>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</si>
  <si>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</si>
  <si>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</si>
  <si>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</si>
  <si>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</si>
  <si>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</si>
  <si>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</si>
  <si>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</si>
  <si>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</si>
  <si>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</si>
  <si>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</si>
  <si>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</si>
  <si>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</si>
  <si>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</si>
  <si>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</si>
  <si>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</si>
  <si>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</si>
  <si>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</si>
  <si>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</si>
  <si>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</si>
  <si>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</si>
  <si>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</si>
  <si>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</si>
  <si>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</si>
  <si>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</si>
  <si>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</si>
  <si>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</si>
  <si>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</si>
  <si>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</si>
  <si>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</si>
  <si>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</si>
  <si>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</si>
  <si>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</si>
  <si>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</si>
  <si>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</si>
  <si>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</si>
  <si>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</si>
  <si>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</si>
  <si>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</si>
  <si>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</si>
  <si>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</si>
  <si>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</si>
  <si>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</si>
  <si>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</si>
  <si>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</si>
  <si>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</si>
  <si>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</si>
  <si>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</si>
  <si>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</si>
  <si>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</si>
  <si>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</si>
  <si>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</si>
  <si>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</si>
  <si>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</si>
  <si>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</si>
  <si>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</si>
  <si>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</si>
  <si>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</si>
  <si>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</si>
  <si>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</si>
  <si>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</si>
  <si>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</si>
  <si>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</si>
  <si>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</si>
  <si>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</si>
  <si>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</si>
  <si>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</si>
  <si>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</si>
  <si>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</si>
  <si>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</si>
  <si>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</si>
  <si>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</si>
  <si>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</si>
  <si>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</si>
  <si>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</si>
  <si>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</si>
  <si>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</si>
  <si>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</si>
  <si>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</si>
  <si>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</si>
  <si>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</si>
  <si>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</si>
  <si>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</si>
  <si>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</si>
  <si>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</si>
  <si>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</si>
  <si>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</si>
  <si>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</si>
  <si>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</si>
  <si>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</si>
  <si>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</si>
  <si>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</si>
  <si>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</si>
  <si>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</si>
  <si>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</si>
  <si>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</si>
  <si>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</si>
  <si>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</si>
  <si>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</si>
  <si>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</si>
  <si>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</si>
  <si>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</si>
  <si>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</si>
  <si>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</si>
  <si>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</si>
  <si>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</si>
  <si>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</si>
  <si>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</si>
  <si>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</si>
  <si>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</si>
  <si>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</si>
  <si>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</si>
  <si>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</si>
  <si>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</si>
  <si>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</si>
  <si>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</si>
  <si>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</si>
  <si>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</si>
  <si>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</si>
  <si>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</si>
  <si>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</si>
  <si>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</si>
  <si>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</si>
  <si>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</si>
  <si>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</si>
  <si>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</si>
  <si>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</si>
  <si>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</si>
  <si>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</si>
  <si>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</si>
  <si>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</si>
  <si>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</si>
  <si>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</si>
  <si>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</si>
  <si>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</si>
  <si>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</si>
  <si>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</si>
  <si>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</si>
  <si>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</si>
  <si>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</si>
  <si>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</si>
  <si>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</si>
  <si>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</si>
  <si>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</si>
  <si>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</si>
  <si>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</si>
  <si>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</si>
  <si>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</si>
  <si>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</si>
  <si>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</si>
  <si>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</si>
  <si>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</si>
  <si>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</si>
  <si>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</si>
  <si>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</si>
  <si>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</si>
  <si>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</si>
  <si>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</si>
  <si>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</si>
  <si>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</si>
  <si>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</si>
  <si>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</si>
  <si>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</si>
  <si>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</si>
  <si>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</si>
  <si>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</si>
  <si>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</si>
  <si>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</si>
  <si>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</si>
  <si>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</si>
  <si>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</si>
  <si>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</si>
  <si>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</si>
  <si>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</si>
  <si>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</si>
  <si>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</si>
  <si>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</si>
  <si>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</si>
  <si>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</si>
  <si>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</si>
  <si>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</si>
  <si>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</si>
  <si>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</si>
  <si>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</si>
  <si>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</si>
  <si>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</si>
  <si>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</si>
  <si>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</si>
  <si>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</si>
  <si>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</si>
  <si>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</si>
  <si>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</si>
  <si>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</si>
  <si>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</si>
  <si>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</si>
  <si>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</si>
  <si>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</si>
  <si>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</si>
  <si>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</si>
  <si>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</si>
  <si>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</si>
  <si>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</si>
  <si>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</si>
  <si>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</si>
  <si>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</si>
  <si>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</si>
  <si>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</si>
  <si>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</si>
  <si>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</si>
  <si>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</si>
  <si>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</si>
  <si>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</si>
  <si>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</si>
  <si>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</si>
  <si>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</si>
  <si>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</si>
  <si>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</si>
  <si>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</si>
  <si>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</si>
  <si>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</si>
  <si>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</si>
  <si>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</si>
  <si>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</si>
  <si>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</si>
  <si>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</si>
  <si>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</si>
  <si>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</si>
  <si>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</si>
  <si>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</si>
  <si>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</si>
  <si>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</si>
  <si>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</si>
  <si>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</si>
  <si>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</si>
  <si>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</si>
  <si>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</si>
  <si>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</si>
  <si>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</si>
  <si>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</si>
  <si>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</si>
  <si>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</si>
  <si>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</si>
  <si>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</si>
  <si>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</si>
  <si>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</si>
  <si>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</si>
  <si>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</si>
  <si>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</si>
  <si>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</si>
  <si>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</si>
  <si>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</si>
  <si>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</si>
  <si>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</si>
  <si>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</si>
  <si>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</si>
  <si>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</si>
  <si>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</si>
  <si>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</si>
  <si>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</si>
  <si>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</si>
  <si>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</si>
  <si>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</si>
  <si>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</si>
  <si>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</si>
  <si>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</si>
  <si>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</si>
  <si>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</si>
  <si>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</si>
  <si>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</si>
  <si>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</si>
  <si>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</si>
  <si>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</si>
  <si>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</si>
  <si>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</si>
  <si>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</si>
  <si>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</si>
  <si>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</si>
  <si>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</si>
  <si>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</si>
  <si>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</si>
  <si>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</si>
  <si>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</si>
  <si>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</si>
  <si>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</si>
  <si>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</si>
  <si>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</si>
  <si>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</si>
  <si>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</si>
  <si>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</si>
  <si>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</si>
  <si>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</si>
  <si>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</si>
  <si>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</si>
  <si>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</si>
  <si>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</si>
  <si>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</si>
  <si>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</si>
  <si>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</si>
  <si>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</si>
  <si>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</si>
  <si>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</si>
  <si>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</si>
  <si>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</si>
  <si>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</si>
  <si>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</si>
  <si>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</si>
  <si>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</si>
  <si>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</si>
  <si>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</si>
  <si>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</si>
  <si>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</si>
  <si>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</si>
  <si>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</si>
  <si>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</si>
  <si>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</si>
  <si>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</si>
  <si>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</si>
  <si>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</si>
  <si>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</si>
  <si>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</si>
  <si>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</si>
  <si>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</si>
  <si>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</si>
  <si>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</si>
  <si>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</si>
  <si>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</si>
  <si>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</si>
  <si>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</si>
  <si>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</si>
  <si>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</si>
  <si>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</si>
  <si>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</si>
  <si>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</si>
  <si>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</si>
  <si>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</si>
  <si>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</si>
  <si>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</si>
  <si>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</si>
  <si>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</si>
  <si>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</si>
  <si>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</si>
  <si>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</si>
  <si>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</si>
  <si>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</si>
  <si>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</si>
  <si>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</si>
  <si>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</si>
  <si>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</si>
  <si>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</si>
  <si>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</si>
  <si>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</si>
  <si>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</si>
  <si>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</si>
  <si>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</si>
  <si>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</si>
  <si>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</si>
  <si>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</si>
  <si>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</si>
  <si>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</si>
  <si>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</si>
  <si>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</si>
  <si>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</si>
  <si>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</si>
  <si>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</si>
  <si>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</si>
  <si>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</si>
  <si>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</si>
  <si>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</si>
  <si>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</si>
  <si>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</si>
  <si>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</si>
  <si>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</si>
  <si>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</si>
  <si>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</si>
  <si>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</si>
  <si>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</si>
  <si>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</si>
  <si>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</si>
  <si>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</si>
  <si>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</si>
  <si>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</si>
  <si>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</si>
  <si>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</si>
  <si>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</si>
  <si>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</si>
  <si>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</si>
  <si>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</si>
  <si>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</si>
  <si>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</si>
  <si>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</si>
  <si>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</si>
  <si>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</si>
  <si>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</si>
  <si>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</si>
  <si>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</si>
  <si>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</si>
  <si>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</si>
  <si>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</si>
  <si>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</si>
  <si>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</si>
  <si>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</si>
  <si>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</si>
  <si>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</si>
  <si>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</si>
  <si>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</si>
  <si>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</si>
  <si>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</si>
  <si>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</si>
  <si>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</si>
  <si>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</si>
  <si>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</si>
  <si>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</si>
  <si>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</si>
  <si>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</si>
  <si>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</si>
  <si>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</si>
  <si>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</si>
  <si>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</si>
  <si>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</si>
  <si>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</si>
  <si>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</si>
  <si>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</si>
  <si>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</si>
  <si>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</si>
  <si>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</si>
  <si>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</si>
  <si>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</si>
  <si>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</si>
  <si>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</si>
  <si>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</si>
  <si>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</si>
  <si>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</si>
  <si>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</si>
  <si>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</si>
  <si>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</si>
  <si>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</si>
  <si>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</si>
  <si>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</si>
  <si>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</si>
  <si>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</si>
  <si>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</si>
  <si>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</si>
  <si>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</si>
  <si>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</si>
  <si>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</si>
  <si>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</si>
  <si>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</si>
  <si>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</si>
  <si>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</si>
  <si>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</si>
  <si>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</si>
  <si>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</si>
  <si>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</si>
  <si>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</si>
  <si>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</si>
  <si>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</si>
  <si>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</si>
  <si>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</si>
  <si>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</si>
  <si>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</si>
  <si>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</si>
  <si>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</si>
  <si>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</si>
  <si>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</si>
  <si>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</si>
  <si>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</si>
  <si>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</si>
  <si>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</si>
  <si>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</si>
  <si>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</si>
  <si>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</si>
  <si>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</si>
  <si>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</si>
  <si>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</si>
  <si>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</si>
  <si>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</si>
  <si>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</si>
  <si>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</si>
  <si>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</si>
  <si>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</si>
  <si>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</si>
  <si>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</si>
  <si>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</si>
  <si>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</si>
  <si>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</si>
  <si>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</si>
  <si>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</si>
  <si>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</si>
  <si>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</si>
  <si>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</si>
  <si>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</si>
  <si>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</si>
  <si>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</si>
  <si>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</si>
  <si>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</si>
  <si>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</si>
  <si>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</si>
  <si>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</si>
  <si>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</si>
  <si>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</si>
  <si>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</si>
  <si>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</si>
  <si>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</si>
  <si>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</si>
  <si>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</si>
  <si>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</si>
  <si>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</si>
  <si>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</si>
  <si>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</si>
  <si>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</si>
  <si>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</si>
  <si>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</si>
  <si>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</si>
  <si>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</si>
  <si>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</si>
  <si>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</si>
  <si>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</si>
  <si>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</si>
  <si>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</si>
  <si>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</si>
  <si>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</si>
  <si>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</si>
  <si>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</si>
  <si>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</si>
  <si>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</si>
  <si>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</si>
  <si>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</si>
  <si>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</si>
  <si>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</si>
  <si>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</si>
  <si>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</si>
  <si>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</si>
  <si>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</si>
  <si>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</si>
  <si>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</si>
  <si>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</si>
  <si>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</si>
  <si>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</si>
  <si>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</si>
  <si>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</si>
  <si>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</si>
  <si>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</si>
  <si>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</si>
  <si>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</si>
  <si>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</si>
  <si>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</si>
  <si>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</si>
  <si>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</si>
  <si>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</si>
  <si>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</si>
  <si>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</si>
  <si>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</si>
  <si>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</si>
  <si>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</si>
  <si>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</si>
  <si>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</si>
  <si>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</si>
  <si>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</si>
  <si>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</si>
  <si>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</si>
  <si>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</si>
  <si>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</si>
  <si>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</si>
  <si>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</si>
  <si>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</si>
  <si>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</si>
  <si>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</si>
  <si>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</si>
  <si>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</si>
  <si>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</si>
  <si>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</si>
  <si>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</si>
  <si>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</si>
  <si>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</si>
  <si>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</si>
  <si>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</si>
  <si>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</si>
  <si>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</si>
  <si>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</si>
  <si>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</si>
  <si>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</si>
  <si>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</si>
  <si>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</si>
  <si>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</si>
  <si>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</si>
  <si>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</si>
  <si>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</si>
  <si>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</si>
  <si>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</si>
  <si>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</si>
  <si>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</si>
  <si>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</si>
  <si>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</si>
  <si>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</si>
  <si>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</si>
  <si>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</si>
  <si>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</si>
  <si>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</si>
  <si>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</si>
  <si>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</si>
  <si>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</si>
  <si>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</si>
  <si>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</si>
  <si>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</si>
  <si>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</si>
  <si>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</si>
  <si>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</si>
  <si>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</si>
  <si>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</si>
  <si>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</si>
  <si>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</si>
  <si>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</si>
  <si>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</si>
  <si>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</si>
  <si>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</si>
  <si>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</si>
  <si>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</si>
  <si>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</si>
  <si>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</si>
  <si>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</si>
  <si>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</si>
  <si>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</si>
  <si>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</si>
  <si>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</si>
  <si>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</si>
  <si>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</si>
  <si>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</si>
  <si>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</si>
  <si>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</si>
  <si>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</si>
  <si>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</si>
  <si>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</si>
  <si>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</si>
  <si>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</si>
  <si>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</si>
  <si>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</si>
  <si>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</si>
  <si>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</si>
  <si>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</si>
  <si>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</si>
  <si>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</si>
  <si>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</si>
  <si>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</si>
  <si>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</si>
  <si>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</si>
  <si>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</si>
  <si>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</si>
  <si>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</si>
  <si>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</si>
  <si>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</si>
  <si>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</si>
  <si>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</si>
  <si>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</si>
  <si>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</si>
  <si>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</si>
  <si>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</si>
  <si>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</si>
  <si>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</si>
  <si>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</si>
  <si>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</si>
  <si>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</si>
  <si>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</si>
  <si>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</si>
  <si>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</si>
  <si>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</si>
  <si>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</si>
  <si>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</si>
  <si>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</si>
  <si>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</si>
  <si>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</si>
  <si>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</si>
  <si>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</si>
  <si>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</si>
  <si>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</si>
  <si>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</si>
  <si>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</si>
  <si>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</si>
  <si>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</si>
  <si>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</si>
  <si>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</si>
  <si>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</si>
  <si>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</si>
  <si>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</si>
  <si>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</si>
  <si>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</si>
  <si>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</si>
  <si>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</si>
  <si>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</si>
  <si>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</si>
  <si>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</si>
  <si>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</si>
  <si>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</si>
  <si>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</si>
  <si>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</si>
  <si>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</si>
  <si>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</si>
  <si>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</si>
  <si>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</si>
  <si>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</si>
  <si>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</si>
  <si>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</si>
  <si>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</si>
  <si>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</si>
  <si>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</si>
  <si>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</si>
  <si>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</si>
  <si>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</si>
  <si>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</si>
  <si>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</si>
  <si>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</si>
  <si>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</si>
  <si>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</si>
  <si>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</si>
  <si>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</si>
  <si>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</si>
  <si>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</si>
  <si>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</si>
  <si>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</si>
  <si>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</si>
  <si>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</si>
  <si>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</si>
  <si>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</si>
  <si>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</si>
  <si>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</si>
  <si>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</si>
  <si>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</si>
  <si>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</si>
  <si>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</si>
  <si>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</si>
  <si>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</si>
  <si>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</si>
  <si>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</si>
  <si>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</si>
  <si>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</si>
  <si>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</si>
  <si>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</si>
  <si>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</si>
  <si>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</si>
  <si>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</si>
  <si>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</si>
  <si>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</si>
  <si>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</si>
  <si>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</si>
  <si>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</si>
  <si>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</si>
  <si>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</si>
  <si>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</si>
  <si>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</si>
  <si>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</si>
  <si>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</si>
  <si>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</si>
  <si>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</si>
  <si>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</si>
  <si>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</si>
  <si>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</si>
  <si>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</si>
  <si>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</si>
  <si>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</si>
  <si>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</si>
  <si>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</si>
  <si>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</si>
  <si>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</si>
  <si>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</si>
  <si>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</si>
  <si>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</si>
  <si>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</si>
  <si>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</si>
  <si>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</si>
  <si>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</si>
  <si>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</si>
  <si>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</si>
  <si>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</si>
  <si>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</si>
  <si>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</si>
  <si>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</si>
  <si>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</si>
  <si>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</si>
  <si>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</si>
  <si>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</si>
  <si>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</si>
  <si>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</si>
  <si>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</si>
  <si>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</si>
  <si>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</si>
  <si>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</si>
  <si>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</si>
  <si>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</si>
  <si>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</si>
  <si>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</si>
  <si>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</si>
  <si>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</si>
  <si>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</si>
  <si>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</si>
  <si>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</si>
  <si>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</si>
  <si>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</si>
  <si>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</si>
  <si>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</si>
  <si>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</si>
  <si>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</si>
  <si>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</si>
  <si>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</si>
  <si>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</si>
  <si>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</si>
  <si>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</si>
  <si>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</si>
  <si>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</si>
  <si>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</si>
  <si>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</si>
  <si>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</si>
  <si>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</si>
  <si>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</si>
  <si>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</si>
  <si>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</si>
  <si>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</si>
  <si>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</si>
  <si>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</si>
  <si>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</si>
  <si>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</si>
  <si>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</si>
  <si>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</si>
  <si>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</si>
  <si>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</si>
  <si>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</si>
  <si>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</si>
  <si>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</si>
  <si>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</si>
  <si>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</si>
  <si>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</si>
  <si>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</si>
  <si>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</si>
  <si>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</si>
  <si>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</si>
  <si>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</si>
  <si>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</si>
  <si>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</si>
  <si>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</si>
  <si>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</si>
  <si>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</si>
  <si>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</si>
  <si>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</si>
  <si>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</si>
  <si>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</si>
  <si>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</si>
  <si>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</si>
  <si>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</si>
  <si>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</si>
  <si>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</si>
  <si>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</si>
  <si>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</si>
  <si>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</si>
  <si>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</si>
  <si>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</si>
  <si>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</si>
  <si>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</si>
  <si>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</si>
  <si>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</si>
  <si>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</si>
  <si>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</si>
  <si>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</si>
  <si>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</si>
  <si>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</si>
  <si>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</si>
  <si>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</si>
  <si>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</si>
  <si>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</si>
  <si>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</si>
  <si>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</si>
  <si>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</si>
  <si>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</si>
  <si>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</si>
  <si>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</si>
  <si>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</si>
  <si>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</si>
  <si>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</si>
  <si>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</si>
  <si>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</si>
  <si>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</si>
  <si>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</si>
  <si>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</si>
  <si>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</si>
  <si>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</si>
  <si>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</si>
  <si>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</si>
  <si>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</si>
  <si>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</si>
  <si>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</si>
  <si>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</si>
  <si>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</si>
  <si>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</si>
  <si>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</si>
  <si>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</si>
  <si>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</si>
  <si>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</si>
  <si>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</si>
  <si>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</si>
  <si>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</si>
  <si>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</si>
  <si>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</si>
  <si>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</si>
  <si>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</si>
  <si>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</si>
  <si>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</si>
  <si>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</si>
  <si>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</si>
  <si>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</si>
  <si>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</si>
  <si>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</si>
  <si>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</si>
  <si>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</si>
  <si>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</si>
  <si>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</si>
  <si>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</si>
  <si>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</si>
  <si>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</si>
  <si>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</si>
  <si>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</si>
  <si>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</si>
  <si>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</si>
  <si>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</si>
  <si>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</si>
  <si>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</si>
  <si>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</si>
  <si>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</si>
  <si>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</si>
  <si>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</si>
  <si>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</si>
  <si>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</si>
  <si>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</si>
  <si>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</si>
  <si>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</si>
  <si>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</si>
  <si>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</si>
  <si>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</si>
  <si>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</si>
  <si>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</si>
  <si>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</si>
  <si>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</si>
  <si>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</si>
  <si>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</si>
  <si>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</si>
  <si>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</si>
  <si>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</si>
  <si>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</si>
  <si>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</si>
  <si>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</si>
  <si>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</si>
  <si>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</si>
  <si>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</si>
  <si>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</si>
  <si>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</si>
  <si>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</si>
  <si>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</si>
  <si>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</si>
  <si>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</si>
  <si>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</si>
  <si>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</si>
  <si>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</si>
  <si>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</si>
  <si>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</si>
  <si>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</si>
  <si>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</si>
  <si>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</si>
  <si>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</si>
  <si>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</si>
  <si>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</si>
  <si>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</si>
  <si>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</si>
  <si>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</si>
  <si>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</si>
  <si>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</si>
  <si>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</si>
  <si>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</si>
  <si>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</si>
  <si>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</si>
  <si>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</si>
  <si>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</si>
  <si>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</si>
  <si>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</si>
  <si>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</si>
  <si>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</si>
  <si>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</si>
  <si>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</si>
  <si>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</si>
  <si>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</si>
  <si>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</si>
  <si>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</si>
  <si>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</si>
  <si>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</si>
  <si>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</si>
  <si>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</si>
  <si>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</si>
  <si>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</si>
  <si>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</si>
  <si>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</si>
  <si>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</si>
  <si>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</si>
  <si>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</si>
  <si>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</si>
  <si>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</si>
  <si>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</si>
  <si>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</si>
  <si>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</si>
  <si>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</si>
  <si>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</si>
  <si>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</si>
  <si>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</si>
  <si>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</si>
  <si>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</si>
  <si>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</si>
  <si>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</si>
  <si>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</si>
  <si>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</si>
  <si>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</si>
  <si>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</si>
  <si>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</si>
  <si>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</si>
  <si>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</si>
  <si>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</si>
  <si>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</si>
  <si>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</si>
  <si>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</si>
  <si>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</si>
  <si>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</si>
  <si>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</si>
  <si>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</si>
  <si>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</si>
  <si>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</si>
  <si>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</si>
  <si>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</si>
  <si>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</si>
  <si>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</si>
  <si>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</si>
  <si>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</si>
  <si>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</si>
  <si>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</si>
  <si>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</si>
  <si>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</si>
  <si>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</si>
  <si>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</si>
  <si>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</si>
  <si>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</si>
  <si>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</si>
  <si>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</si>
  <si>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</si>
  <si>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</si>
  <si>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</si>
  <si>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</si>
  <si>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</si>
  <si>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</si>
  <si>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</si>
  <si>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</si>
  <si>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</si>
  <si>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</si>
  <si>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</si>
  <si>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</si>
  <si>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</si>
  <si>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</si>
  <si>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</si>
  <si>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</si>
  <si>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</si>
  <si>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</si>
  <si>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</si>
  <si>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</si>
  <si>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</si>
  <si>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</si>
  <si>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</si>
  <si>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</si>
  <si>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</si>
  <si>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</si>
  <si>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</si>
  <si>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</si>
  <si>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</si>
  <si>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</si>
  <si>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</si>
  <si>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</si>
  <si>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</si>
  <si>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</si>
  <si>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</si>
  <si>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</si>
  <si>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</si>
  <si>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</si>
  <si>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</si>
  <si>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</si>
  <si>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</si>
  <si>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</si>
  <si>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</si>
  <si>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</si>
  <si>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</si>
  <si>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</si>
  <si>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</si>
  <si>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</si>
  <si>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</si>
  <si>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</si>
  <si>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</si>
  <si>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</si>
  <si>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</si>
  <si>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</si>
  <si>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</si>
  <si>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</si>
  <si>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</si>
  <si>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</si>
  <si>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</si>
  <si>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</si>
  <si>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</si>
  <si>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</si>
  <si>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</si>
  <si>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</si>
  <si>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</si>
  <si>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</si>
  <si>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</si>
  <si>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</si>
  <si>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</si>
  <si>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</si>
  <si>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</si>
  <si>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</si>
  <si>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</si>
  <si>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</si>
  <si>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</si>
  <si>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</si>
  <si>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</si>
  <si>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</si>
  <si>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</si>
  <si>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</si>
  <si>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</si>
  <si>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</si>
  <si>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</si>
  <si>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</si>
  <si>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</si>
  <si>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</si>
  <si>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</si>
  <si>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</si>
  <si>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</si>
  <si>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</si>
  <si>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</si>
  <si>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</si>
  <si>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</si>
  <si>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</si>
  <si>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</si>
  <si>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</si>
  <si>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</si>
  <si>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</si>
  <si>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</si>
  <si>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</si>
  <si>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</si>
  <si>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</si>
  <si>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</si>
  <si>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</si>
  <si>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</si>
  <si>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</si>
  <si>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</si>
  <si>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</si>
  <si>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</si>
  <si>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</si>
  <si>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</si>
  <si>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</si>
  <si>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</si>
  <si>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</si>
  <si>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</si>
  <si>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</si>
  <si>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</si>
  <si>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</si>
  <si>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</si>
  <si>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</si>
  <si>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</si>
  <si>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</si>
  <si>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</si>
  <si>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</si>
  <si>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</si>
  <si>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</si>
  <si>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</si>
  <si>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</si>
  <si>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</si>
  <si>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</si>
  <si>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</si>
  <si>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</si>
  <si>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</si>
  <si>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</si>
  <si>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</si>
  <si>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</si>
  <si>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</si>
  <si>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</si>
  <si>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</si>
  <si>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</si>
  <si>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</si>
  <si>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</si>
  <si>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</si>
  <si>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</si>
  <si>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</si>
  <si>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</si>
  <si>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</si>
  <si>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</si>
  <si>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</si>
  <si>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</si>
  <si>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</si>
  <si>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</si>
  <si>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</si>
  <si>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</si>
  <si>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</si>
  <si>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</si>
  <si>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</si>
  <si>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</si>
  <si>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</si>
  <si>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</si>
  <si>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</si>
  <si>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</si>
  <si>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</si>
  <si>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</si>
  <si>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</si>
  <si>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</si>
  <si>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</si>
  <si>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</si>
  <si>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</si>
  <si>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</si>
  <si>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</si>
  <si>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</si>
  <si>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</si>
  <si>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</si>
  <si>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</si>
  <si>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</si>
  <si>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</si>
  <si>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</si>
  <si>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</si>
  <si>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</si>
  <si>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</si>
  <si>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</si>
  <si>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</si>
  <si>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</si>
  <si>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</si>
  <si>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</si>
  <si>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</si>
  <si>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</si>
  <si>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</si>
  <si>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</si>
  <si>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</si>
  <si>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</si>
  <si>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</si>
  <si>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</si>
  <si>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</si>
  <si>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</si>
  <si>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</si>
  <si>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</si>
  <si>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</si>
  <si>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</si>
  <si>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</si>
  <si>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</si>
  <si>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</si>
  <si>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</si>
  <si>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</si>
  <si>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</si>
  <si>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</si>
  <si>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</si>
  <si>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</si>
  <si>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</si>
  <si>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</si>
  <si>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</si>
  <si>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</si>
  <si>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</si>
  <si>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</si>
  <si>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</si>
  <si>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</si>
  <si>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</si>
  <si>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</si>
  <si>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</si>
  <si>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</si>
  <si>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</si>
  <si>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</si>
  <si>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</si>
  <si>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</si>
  <si>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</si>
  <si>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</si>
  <si>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</si>
  <si>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</si>
  <si>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</si>
  <si>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</si>
  <si>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</si>
  <si>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</si>
  <si>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</si>
  <si>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</si>
  <si>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</si>
  <si>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</si>
  <si>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</si>
  <si>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</si>
  <si>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</si>
  <si>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</si>
  <si>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</si>
  <si>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</si>
  <si>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</si>
  <si>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</si>
  <si>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</si>
  <si>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</si>
  <si>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</si>
  <si>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</si>
  <si>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</si>
  <si>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</si>
  <si>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</si>
  <si>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</si>
  <si>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</si>
  <si>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</si>
  <si>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</si>
  <si>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</si>
  <si>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</si>
  <si>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</si>
  <si>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</si>
  <si>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</si>
  <si>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</si>
  <si>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</si>
  <si>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</si>
  <si>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</si>
  <si>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</si>
  <si>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</si>
  <si>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</si>
  <si>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</si>
  <si>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</si>
  <si>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</si>
  <si>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</si>
  <si>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</si>
  <si>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</si>
  <si>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</si>
  <si>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</si>
  <si>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</si>
  <si>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</si>
  <si>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</si>
  <si>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</si>
  <si>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</si>
  <si>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</si>
  <si>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</si>
  <si>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</si>
  <si>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</si>
  <si>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</si>
  <si>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</si>
  <si>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</si>
  <si>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</si>
  <si>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</si>
  <si>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</si>
  <si>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</si>
  <si>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</si>
  <si>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</si>
  <si>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</si>
  <si>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</si>
  <si>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</si>
  <si>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</si>
  <si>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</si>
  <si>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</si>
  <si>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</si>
  <si>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</si>
  <si>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</si>
  <si>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</si>
  <si>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</si>
  <si>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</si>
  <si>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</si>
  <si>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</si>
  <si>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</si>
  <si>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</si>
  <si>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</si>
  <si>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</si>
  <si>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</si>
  <si>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</si>
  <si>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</si>
  <si>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</si>
  <si>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</si>
  <si>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</si>
  <si>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</si>
  <si>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</si>
  <si>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</si>
  <si>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</si>
  <si>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</si>
  <si>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</si>
  <si>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</si>
  <si>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</si>
  <si>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</si>
  <si>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</si>
  <si>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</si>
  <si>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</si>
  <si>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</si>
  <si>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</si>
  <si>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</si>
  <si>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</si>
  <si>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</si>
  <si>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</si>
  <si>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</si>
  <si>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</si>
  <si>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</si>
  <si>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</si>
  <si>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</si>
  <si>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</si>
  <si>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</si>
  <si>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</si>
  <si>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</si>
  <si>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</si>
  <si>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</si>
  <si>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</si>
  <si>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</si>
  <si>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</si>
  <si>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</si>
  <si>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</si>
  <si>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</si>
  <si>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</si>
  <si>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</si>
  <si>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</si>
  <si>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</si>
  <si>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</si>
  <si>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</si>
  <si>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</si>
  <si>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</si>
  <si>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</si>
  <si>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</si>
  <si>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</si>
  <si>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</si>
  <si>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</si>
  <si>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</si>
  <si>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</si>
  <si>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</si>
  <si>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</si>
  <si>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</si>
  <si>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</si>
  <si>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</si>
  <si>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</si>
  <si>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</si>
  <si>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</si>
  <si>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</si>
  <si>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</si>
  <si>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</si>
  <si>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</si>
  <si>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</si>
  <si>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</si>
  <si>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</si>
  <si>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</si>
  <si>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</si>
  <si>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</si>
  <si>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</si>
  <si>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</si>
  <si>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</si>
  <si>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</si>
  <si>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</si>
  <si>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</si>
  <si>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</si>
  <si>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</si>
  <si>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</si>
  <si>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</si>
  <si>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</si>
  <si>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</si>
  <si>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</si>
  <si>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</si>
  <si>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</si>
  <si>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</si>
  <si>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</si>
  <si>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</si>
  <si>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</si>
  <si>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</si>
  <si>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</si>
  <si>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</si>
  <si>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</si>
  <si>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</si>
  <si>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</si>
  <si>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</si>
  <si>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</si>
  <si>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</si>
  <si>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</si>
  <si>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</si>
  <si>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</si>
  <si>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</si>
  <si>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</si>
  <si>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</si>
  <si>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</si>
  <si>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</si>
  <si>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</si>
  <si>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</si>
  <si>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</si>
  <si>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</si>
  <si>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</si>
  <si>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</si>
  <si>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</si>
  <si>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</si>
  <si>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</si>
  <si>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</si>
  <si>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</si>
  <si>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</si>
  <si>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</si>
  <si>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</si>
  <si>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</si>
  <si>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</si>
  <si>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</si>
  <si>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</si>
  <si>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</si>
  <si>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</si>
  <si>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</si>
  <si>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</si>
  <si>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</si>
  <si>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</si>
  <si>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</si>
  <si>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</si>
  <si>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</si>
  <si>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</si>
  <si>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</si>
  <si>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</si>
  <si>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</si>
  <si>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</si>
  <si>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</si>
  <si>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</si>
  <si>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</si>
  <si>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</si>
  <si>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</si>
  <si>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</si>
  <si>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</si>
  <si>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</si>
  <si>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</si>
  <si>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</si>
  <si>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</si>
  <si>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</si>
  <si>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</si>
  <si>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</si>
  <si>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</si>
  <si>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</si>
  <si>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</si>
  <si>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</si>
  <si>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</si>
  <si>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</si>
  <si>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</si>
  <si>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</si>
  <si>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</si>
  <si>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</si>
  <si>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</si>
  <si>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</si>
  <si>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</si>
  <si>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</si>
  <si>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</si>
  <si>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</si>
  <si>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</si>
  <si>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</si>
  <si>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</si>
  <si>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</si>
  <si>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</si>
  <si>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</si>
  <si>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</si>
  <si>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</si>
  <si>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</si>
  <si>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</si>
  <si>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</si>
  <si>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</si>
  <si>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</si>
  <si>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</si>
  <si>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</si>
  <si>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</si>
  <si>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</si>
  <si>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</si>
  <si>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</si>
  <si>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</si>
  <si>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</si>
  <si>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</si>
  <si>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</si>
  <si>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</si>
  <si>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</si>
  <si>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</si>
  <si>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</si>
  <si>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</si>
  <si>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</si>
  <si>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por el ICBF, en armonía con la Politica de Estado para el Desarrollo Integral de la Primera Infancia  de Cero a Siempre</t>
  </si>
  <si>
    <t>367</t>
  </si>
  <si>
    <t xml:space="preserve">Brindar Atención Integral a la Primera Infancia en cooperación con los operadores de hogares comunitarios actuales y en la operación de Centros de Desarrollo Infantil Temprano, en los cuales se dara la atención integral y sus actividades complementarias en el marco de la estrategia " De Cero a Siempre" en el Departamento de La Guajira </t>
  </si>
  <si>
    <t>164</t>
  </si>
  <si>
    <t>Atención Integral a la Primera Infancia en los Centros de Desarrollo Infantil Temparano, en los cuales se dará la atención integral a todos sus componentes y en sus actividades complementarias en el marco de la estrategia " De Cero a Siempre" en el Departamento de La Guajira</t>
  </si>
  <si>
    <t>348</t>
  </si>
  <si>
    <t>Atender a la primera infancia en el marco de la "Estrategia De Cero a Siempre" de conformidad con las directrices, lineamientos y parámetros establecidos por ICBF, así como regular las relaciones entre las partes deribadas de la entrega de aportes del ICBF a el CONTRATISTA para que este asuma por su personal y bajo su exclusiva responsabilidad dicha atención</t>
  </si>
  <si>
    <t>MINISTERIO DE EDUCACION</t>
  </si>
  <si>
    <t>442233</t>
  </si>
  <si>
    <t>Prestar los servicios de atención integral en educacion inicial, cuidado y nutrición, a los niños y niñas menores de (5) años registrados en el SISBEN I, II y III o en situación de desplazamiento, beneficiarios del programa de atención integral a la primera infancia  - PAIPI -, en tránsito a la estrategia "De Cero a Siempre" a través de propuestas de intervención oportunas, pertinentes y de la calidad en la modalidad o modalidades de atención definidas, por la entidad terrritorial adherente</t>
  </si>
  <si>
    <t>115</t>
  </si>
  <si>
    <t>118</t>
  </si>
  <si>
    <t>Atender integralmente a la primera infancia en el marco de la estrategia de Cero a Siempre, de conformidad con las directrices, lineamientos y parámetros establecidos por el ICBF, asi como regular las relaciones entre las partes derivadas de la entrega de aportes del ICBF al CONTRATISTA, para que este asuma bajo su exclusiva responsabilidad dicha atención</t>
  </si>
  <si>
    <t>283</t>
  </si>
  <si>
    <t>Atender a la primera infancia en el marco de la "Estrategia De Cero a Siempre" de conformidad con las directrices, lineamientos y parámetros establecidos por ICBF, así como regular las relaciones entre las partes deribadas de la entrega de aportes del ICBF a la entidad administradora del servicio, para que este asuma con su personal y bajo su exclusiva responsabilidad dicha atención</t>
  </si>
  <si>
    <t>341</t>
  </si>
  <si>
    <t>Atender a niños y niñas menores de 5 años, o hasta su ingreso al grado de transición, en los servicios de educacion inicial y cuidado, con el fin de promover el desarrollo integral de la primera infancia con la calidad, de conformidad con los lineamientos, las directrices y parámetros establecidos por el ICBF</t>
  </si>
  <si>
    <t>049</t>
  </si>
  <si>
    <t>251</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</si>
  <si>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</si>
  <si>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NAYARITH YOLIMA GOMEZ CAICEDO</t>
  </si>
  <si>
    <t>CALLE 12B 21 06 PISO 2</t>
  </si>
  <si>
    <t>3175387759</t>
  </si>
  <si>
    <t>GUAJIRANACIENTE@HOTMAIL.COM</t>
  </si>
  <si>
    <t>078</t>
  </si>
  <si>
    <t>Prestar el servicio Centro de Desarrollo Infantil - CDI - de conformidad con el manual operativo de la modalidad institucional y las directrices establecidas por el ICBF, en armonia con las politicas del estado para el desarrollo integral de la primera infancia de Cero a Siempre</t>
  </si>
  <si>
    <t>2021-44-10001189</t>
  </si>
  <si>
    <t>441</t>
  </si>
  <si>
    <t>252</t>
  </si>
  <si>
    <t>FPI-44-160</t>
  </si>
  <si>
    <t>FPI-44-265</t>
  </si>
  <si>
    <t>FONADE</t>
  </si>
  <si>
    <t>2111216</t>
  </si>
  <si>
    <t>2111217</t>
  </si>
  <si>
    <t>2120915</t>
  </si>
  <si>
    <t>2121323</t>
  </si>
  <si>
    <t>2122666</t>
  </si>
  <si>
    <t>2123277</t>
  </si>
  <si>
    <t>233</t>
  </si>
  <si>
    <t>Realizar la atención en el entorno institucional utilizando la capacidad instalada y la experiencia de operadores que puedan brindar a los nuños y niñas los componentes de cuidado, nutrición y educación inicial</t>
  </si>
  <si>
    <t>Brindar la atención en el entorno institucional utilizando la capacidad instalada y la experiencias de operadores que puedan brindar a los niños y niñas los componentes de cuidado, nutrición y educación inicial</t>
  </si>
  <si>
    <t>Prestación de servicios para brindar atención integral en educación inicial, cuidado y nutrición, a los niños y niñas menores de (5) años del SISBEN I y II o desplazados, beneficiarios del programa de atención integral a la primera infancia - PAIPI -, en la modalidad o las modalidades de atención seleccionada (s) según anexo adjunto al presente convenio. (Entorno Institucional)</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</si>
  <si>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 PAIPI-, a traves de propuestas de intervención oportunas, pertinentes y de calidad</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</si>
  <si>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-PAIPI-, a traves de propuestas de intervención oportunas, pertinentes y de calidad</t>
  </si>
  <si>
    <t>Prestar atención integral en educación inicial, cuidado y nutrición, a los niños y niñas menores de (5) años en condición de vulnerabilidad, vinculados al programa de atención integral a la primera infancia - PAIPI -, en transito a la estrategia Cero a Siempre, a traves de propuestas de intervención oportunas, pertinentes de calidad</t>
  </si>
  <si>
    <t>Atender a la primera infancia en el marco de la "Estrategia De Cero a Siempre" de conformidad con las directrices, lineamientos y parámetros establecidos por ICBF, así como regular las relaciones entre las partes deribadas de la entrega del aporte del ICBF al contratista, para que este asuma con su personal y bajo su exclusiva responsabilidad dicha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</si>
</sst>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H48" sqref="H48:O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2702</v>
      </c>
      <c r="D15" s="35"/>
      <c r="E15" s="35"/>
      <c r="F15" s="5"/>
      <c r="G15" s="32" t="s">
        <v>1168</v>
      </c>
      <c r="H15" s="103" t="s">
        <v>696</v>
      </c>
      <c r="I15" s="32" t="s">
        <v>2624</v>
      </c>
      <c r="J15" s="108" t="s">
        <v>2626</v>
      </c>
      <c r="L15" s="202" t="s">
        <v>8</v>
      </c>
      <c r="M15" s="20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825002112</v>
      </c>
      <c r="C20" s="5"/>
      <c r="D20" s="73"/>
      <c r="E20" s="5"/>
      <c r="F20" s="5"/>
      <c r="G20" s="5"/>
      <c r="H20" s="179"/>
      <c r="I20" s="142" t="s">
        <v>1154</v>
      </c>
      <c r="J20" s="143" t="s">
        <v>703</v>
      </c>
      <c r="K20" s="144">
        <v>4176490016</v>
      </c>
      <c r="L20" s="145"/>
      <c r="M20" s="145">
        <v>44561</v>
      </c>
      <c r="N20" s="128">
        <f>+(M20-L20)/30</f>
        <v>1485.3666666666666</v>
      </c>
      <c r="O20" s="131"/>
      <c r="U20" s="127"/>
      <c r="V20" s="105">
        <f ca="1">NOW()</f>
        <v>44191.832102546294</v>
      </c>
      <c r="W20" s="105">
        <f ca="1">NOW()</f>
        <v>44191.832102546294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FUNDACIÓN GUAJIRA NACIENTE</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2676</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2703</v>
      </c>
      <c r="E48" s="138">
        <v>39764</v>
      </c>
      <c r="F48" s="138">
        <v>39794</v>
      </c>
      <c r="G48" s="153">
        <f>IF(AND(E48&lt;&gt;"",F48&lt;&gt;""),((F48-E48)/30),"")</f>
        <v>1</v>
      </c>
      <c r="H48" s="115" t="s">
        <v>2715</v>
      </c>
      <c r="I48" s="114" t="s">
        <v>1154</v>
      </c>
      <c r="J48" s="114" t="s">
        <v>698</v>
      </c>
      <c r="K48" s="116">
        <v>164903000</v>
      </c>
      <c r="L48" s="117" t="s">
        <v>1148</v>
      </c>
      <c r="M48" s="110">
        <v>1</v>
      </c>
      <c r="N48" s="117" t="s">
        <v>27</v>
      </c>
      <c r="O48" s="117" t="s">
        <v>1148</v>
      </c>
      <c r="P48" s="78"/>
    </row>
    <row r="49" spans="1:16" s="6" customFormat="1" ht="24.75" customHeight="1" x14ac:dyDescent="0.25">
      <c r="A49" s="136">
        <v>2</v>
      </c>
      <c r="B49" s="115" t="s">
        <v>2665</v>
      </c>
      <c r="C49" s="117" t="s">
        <v>31</v>
      </c>
      <c r="D49" s="114" t="s">
        <v>2704</v>
      </c>
      <c r="E49" s="138">
        <v>39951</v>
      </c>
      <c r="F49" s="138">
        <v>40073</v>
      </c>
      <c r="G49" s="153">
        <f t="shared" ref="G49:G50" si="2">IF(AND(E49&lt;&gt;"",F49&lt;&gt;""),((F49-E49)/30),"")</f>
        <v>4.0666666666666664</v>
      </c>
      <c r="H49" s="115" t="s">
        <v>2716</v>
      </c>
      <c r="I49" s="114" t="s">
        <v>1154</v>
      </c>
      <c r="J49" s="114" t="s">
        <v>698</v>
      </c>
      <c r="K49" s="116">
        <v>333192000</v>
      </c>
      <c r="L49" s="117" t="s">
        <v>1148</v>
      </c>
      <c r="M49" s="110">
        <v>1</v>
      </c>
      <c r="N49" s="117" t="s">
        <v>27</v>
      </c>
      <c r="O49" s="117" t="s">
        <v>1148</v>
      </c>
      <c r="P49" s="78"/>
    </row>
    <row r="50" spans="1:16" s="6" customFormat="1" ht="24.75" customHeight="1" x14ac:dyDescent="0.25">
      <c r="A50" s="136">
        <v>3</v>
      </c>
      <c r="B50" s="115" t="s">
        <v>2683</v>
      </c>
      <c r="C50" s="117" t="s">
        <v>31</v>
      </c>
      <c r="D50" s="114" t="s">
        <v>2705</v>
      </c>
      <c r="E50" s="138">
        <v>40322</v>
      </c>
      <c r="F50" s="138">
        <v>40564</v>
      </c>
      <c r="G50" s="153">
        <f t="shared" si="2"/>
        <v>8.0666666666666664</v>
      </c>
      <c r="H50" s="112" t="s">
        <v>2717</v>
      </c>
      <c r="I50" s="114" t="s">
        <v>1154</v>
      </c>
      <c r="J50" s="114" t="s">
        <v>698</v>
      </c>
      <c r="K50" s="116">
        <v>299995496</v>
      </c>
      <c r="L50" s="117" t="s">
        <v>1148</v>
      </c>
      <c r="M50" s="110">
        <v>1</v>
      </c>
      <c r="N50" s="117" t="s">
        <v>27</v>
      </c>
      <c r="O50" s="117" t="s">
        <v>1148</v>
      </c>
      <c r="P50" s="78"/>
    </row>
    <row r="51" spans="1:16" s="6" customFormat="1" ht="24.75" customHeight="1" outlineLevel="1" x14ac:dyDescent="0.25">
      <c r="A51" s="136">
        <v>4</v>
      </c>
      <c r="B51" s="115" t="s">
        <v>2683</v>
      </c>
      <c r="C51" s="117" t="s">
        <v>31</v>
      </c>
      <c r="D51" s="114" t="s">
        <v>2706</v>
      </c>
      <c r="E51" s="138">
        <v>40422</v>
      </c>
      <c r="F51" s="138">
        <v>40665</v>
      </c>
      <c r="G51" s="153">
        <f t="shared" ref="G51:G107" si="3">IF(AND(E51&lt;&gt;"",F51&lt;&gt;""),((F51-E51)/30),"")</f>
        <v>8.1</v>
      </c>
      <c r="H51" s="115" t="s">
        <v>2717</v>
      </c>
      <c r="I51" s="114" t="s">
        <v>1154</v>
      </c>
      <c r="J51" s="114" t="s">
        <v>698</v>
      </c>
      <c r="K51" s="116">
        <v>619326037</v>
      </c>
      <c r="L51" s="117" t="s">
        <v>1148</v>
      </c>
      <c r="M51" s="110">
        <v>1</v>
      </c>
      <c r="N51" s="117" t="s">
        <v>27</v>
      </c>
      <c r="O51" s="117" t="s">
        <v>1148</v>
      </c>
      <c r="P51" s="78"/>
    </row>
    <row r="52" spans="1:16" s="7" customFormat="1" ht="24.75" customHeight="1" outlineLevel="1" x14ac:dyDescent="0.25">
      <c r="A52" s="137">
        <v>5</v>
      </c>
      <c r="B52" s="115" t="s">
        <v>2665</v>
      </c>
      <c r="C52" s="117" t="s">
        <v>31</v>
      </c>
      <c r="D52" s="114" t="s">
        <v>2677</v>
      </c>
      <c r="E52" s="138">
        <v>40835</v>
      </c>
      <c r="F52" s="138">
        <v>40907</v>
      </c>
      <c r="G52" s="153">
        <f t="shared" si="3"/>
        <v>2.4</v>
      </c>
      <c r="H52" s="115" t="s">
        <v>2678</v>
      </c>
      <c r="I52" s="114" t="s">
        <v>1154</v>
      </c>
      <c r="J52" s="114" t="s">
        <v>698</v>
      </c>
      <c r="K52" s="116">
        <v>2096788520</v>
      </c>
      <c r="L52" s="117" t="s">
        <v>1148</v>
      </c>
      <c r="M52" s="110">
        <v>1</v>
      </c>
      <c r="N52" s="117" t="s">
        <v>27</v>
      </c>
      <c r="O52" s="117" t="s">
        <v>1148</v>
      </c>
      <c r="P52" s="79"/>
    </row>
    <row r="53" spans="1:16" s="7" customFormat="1" ht="24.75" customHeight="1" outlineLevel="1" x14ac:dyDescent="0.25">
      <c r="A53" s="137">
        <v>6</v>
      </c>
      <c r="B53" s="115" t="s">
        <v>2707</v>
      </c>
      <c r="C53" s="117" t="s">
        <v>31</v>
      </c>
      <c r="D53" s="114" t="s">
        <v>2708</v>
      </c>
      <c r="E53" s="138">
        <v>40773</v>
      </c>
      <c r="F53" s="138">
        <v>40892</v>
      </c>
      <c r="G53" s="153">
        <f t="shared" si="3"/>
        <v>3.9666666666666668</v>
      </c>
      <c r="H53" s="115" t="s">
        <v>2718</v>
      </c>
      <c r="I53" s="114" t="s">
        <v>1154</v>
      </c>
      <c r="J53" s="114" t="s">
        <v>698</v>
      </c>
      <c r="K53" s="116">
        <v>452724480</v>
      </c>
      <c r="L53" s="117" t="s">
        <v>1148</v>
      </c>
      <c r="M53" s="110">
        <v>1</v>
      </c>
      <c r="N53" s="117" t="s">
        <v>27</v>
      </c>
      <c r="O53" s="117" t="s">
        <v>1148</v>
      </c>
      <c r="P53" s="79"/>
    </row>
    <row r="54" spans="1:16" s="7" customFormat="1" ht="24.75" customHeight="1" outlineLevel="1" x14ac:dyDescent="0.25">
      <c r="A54" s="137">
        <v>7</v>
      </c>
      <c r="B54" s="115" t="s">
        <v>2707</v>
      </c>
      <c r="C54" s="117" t="s">
        <v>31</v>
      </c>
      <c r="D54" s="114" t="s">
        <v>2709</v>
      </c>
      <c r="E54" s="138">
        <v>40773</v>
      </c>
      <c r="F54" s="138">
        <v>40933</v>
      </c>
      <c r="G54" s="153">
        <f t="shared" si="3"/>
        <v>5.333333333333333</v>
      </c>
      <c r="H54" s="112" t="s">
        <v>2719</v>
      </c>
      <c r="I54" s="114" t="s">
        <v>1154</v>
      </c>
      <c r="J54" s="114" t="s">
        <v>698</v>
      </c>
      <c r="K54" s="116">
        <v>726456908</v>
      </c>
      <c r="L54" s="117" t="s">
        <v>1148</v>
      </c>
      <c r="M54" s="110">
        <v>1</v>
      </c>
      <c r="N54" s="117" t="s">
        <v>27</v>
      </c>
      <c r="O54" s="117" t="s">
        <v>1148</v>
      </c>
      <c r="P54" s="79"/>
    </row>
    <row r="55" spans="1:16" s="7" customFormat="1" ht="24.75" customHeight="1" outlineLevel="1" x14ac:dyDescent="0.25">
      <c r="A55" s="137">
        <v>8</v>
      </c>
      <c r="B55" s="115" t="s">
        <v>2665</v>
      </c>
      <c r="C55" s="117" t="s">
        <v>31</v>
      </c>
      <c r="D55" s="114" t="s">
        <v>2679</v>
      </c>
      <c r="E55" s="138">
        <v>40940</v>
      </c>
      <c r="F55" s="138">
        <v>41273</v>
      </c>
      <c r="G55" s="153">
        <f t="shared" si="3"/>
        <v>11.1</v>
      </c>
      <c r="H55" s="115" t="s">
        <v>2680</v>
      </c>
      <c r="I55" s="114" t="s">
        <v>1154</v>
      </c>
      <c r="J55" s="114" t="s">
        <v>698</v>
      </c>
      <c r="K55" s="116">
        <v>2808459160</v>
      </c>
      <c r="L55" s="117" t="s">
        <v>1148</v>
      </c>
      <c r="M55" s="110">
        <v>1</v>
      </c>
      <c r="N55" s="117" t="s">
        <v>27</v>
      </c>
      <c r="O55" s="117" t="s">
        <v>1148</v>
      </c>
      <c r="P55" s="79"/>
    </row>
    <row r="56" spans="1:16" s="7" customFormat="1" ht="24.75" customHeight="1" outlineLevel="1" x14ac:dyDescent="0.25">
      <c r="A56" s="137">
        <v>9</v>
      </c>
      <c r="B56" s="115" t="s">
        <v>2665</v>
      </c>
      <c r="C56" s="117" t="s">
        <v>31</v>
      </c>
      <c r="D56" s="114" t="s">
        <v>2681</v>
      </c>
      <c r="E56" s="138">
        <v>41248</v>
      </c>
      <c r="F56" s="138">
        <v>41988</v>
      </c>
      <c r="G56" s="153">
        <f t="shared" si="3"/>
        <v>24.666666666666668</v>
      </c>
      <c r="H56" s="112" t="s">
        <v>2682</v>
      </c>
      <c r="I56" s="114" t="s">
        <v>1154</v>
      </c>
      <c r="J56" s="114" t="s">
        <v>698</v>
      </c>
      <c r="K56" s="116">
        <v>9782411679</v>
      </c>
      <c r="L56" s="117" t="s">
        <v>1148</v>
      </c>
      <c r="M56" s="110">
        <v>1</v>
      </c>
      <c r="N56" s="117" t="s">
        <v>27</v>
      </c>
      <c r="O56" s="117" t="s">
        <v>1148</v>
      </c>
      <c r="P56" s="79"/>
    </row>
    <row r="57" spans="1:16" s="7" customFormat="1" ht="24.75" customHeight="1" outlineLevel="1" x14ac:dyDescent="0.25">
      <c r="A57" s="137">
        <v>10</v>
      </c>
      <c r="B57" s="115" t="s">
        <v>2707</v>
      </c>
      <c r="C57" s="117" t="s">
        <v>31</v>
      </c>
      <c r="D57" s="114" t="s">
        <v>2710</v>
      </c>
      <c r="E57" s="138">
        <v>41018</v>
      </c>
      <c r="F57" s="138">
        <v>41170</v>
      </c>
      <c r="G57" s="153">
        <f t="shared" si="3"/>
        <v>5.0666666666666664</v>
      </c>
      <c r="H57" s="115" t="s">
        <v>2720</v>
      </c>
      <c r="I57" s="114" t="s">
        <v>1154</v>
      </c>
      <c r="J57" s="114" t="s">
        <v>698</v>
      </c>
      <c r="K57" s="116">
        <v>955706415</v>
      </c>
      <c r="L57" s="117" t="s">
        <v>1148</v>
      </c>
      <c r="M57" s="110">
        <v>1</v>
      </c>
      <c r="N57" s="117" t="s">
        <v>27</v>
      </c>
      <c r="O57" s="117" t="s">
        <v>1148</v>
      </c>
      <c r="P57" s="79"/>
    </row>
    <row r="58" spans="1:16" s="7" customFormat="1" ht="24.75" customHeight="1" outlineLevel="1" x14ac:dyDescent="0.25">
      <c r="A58" s="137">
        <v>11</v>
      </c>
      <c r="B58" s="115" t="s">
        <v>2707</v>
      </c>
      <c r="C58" s="117" t="s">
        <v>31</v>
      </c>
      <c r="D58" s="114" t="s">
        <v>2711</v>
      </c>
      <c r="E58" s="138">
        <v>41038</v>
      </c>
      <c r="F58" s="138">
        <v>41143</v>
      </c>
      <c r="G58" s="153">
        <f t="shared" si="3"/>
        <v>3.5</v>
      </c>
      <c r="H58" s="112" t="s">
        <v>2718</v>
      </c>
      <c r="I58" s="114" t="s">
        <v>1154</v>
      </c>
      <c r="J58" s="114" t="s">
        <v>698</v>
      </c>
      <c r="K58" s="116">
        <v>331656000</v>
      </c>
      <c r="L58" s="117" t="s">
        <v>1148</v>
      </c>
      <c r="M58" s="110">
        <v>1</v>
      </c>
      <c r="N58" s="117" t="s">
        <v>27</v>
      </c>
      <c r="O58" s="117" t="s">
        <v>1148</v>
      </c>
      <c r="P58" s="79"/>
    </row>
    <row r="59" spans="1:16" s="7" customFormat="1" ht="24.75" customHeight="1" outlineLevel="1" x14ac:dyDescent="0.25">
      <c r="A59" s="137">
        <v>12</v>
      </c>
      <c r="B59" s="115" t="s">
        <v>2707</v>
      </c>
      <c r="C59" s="117" t="s">
        <v>31</v>
      </c>
      <c r="D59" s="114" t="s">
        <v>2712</v>
      </c>
      <c r="E59" s="138">
        <v>41158</v>
      </c>
      <c r="F59" s="138">
        <v>41258</v>
      </c>
      <c r="G59" s="153">
        <f t="shared" si="3"/>
        <v>3.3333333333333335</v>
      </c>
      <c r="H59" s="112" t="s">
        <v>2718</v>
      </c>
      <c r="I59" s="114" t="s">
        <v>1154</v>
      </c>
      <c r="J59" s="114" t="s">
        <v>698</v>
      </c>
      <c r="K59" s="116">
        <v>458637200</v>
      </c>
      <c r="L59" s="117" t="s">
        <v>1148</v>
      </c>
      <c r="M59" s="110">
        <v>1</v>
      </c>
      <c r="N59" s="117" t="s">
        <v>27</v>
      </c>
      <c r="O59" s="117" t="s">
        <v>1148</v>
      </c>
      <c r="P59" s="79"/>
    </row>
    <row r="60" spans="1:16" s="7" customFormat="1" ht="24.75" customHeight="1" outlineLevel="1" x14ac:dyDescent="0.25">
      <c r="A60" s="137">
        <v>13</v>
      </c>
      <c r="B60" s="115" t="s">
        <v>2707</v>
      </c>
      <c r="C60" s="117" t="s">
        <v>31</v>
      </c>
      <c r="D60" s="114" t="s">
        <v>2713</v>
      </c>
      <c r="E60" s="138">
        <v>41178</v>
      </c>
      <c r="F60" s="138">
        <v>41258</v>
      </c>
      <c r="G60" s="153">
        <f t="shared" si="3"/>
        <v>2.6666666666666665</v>
      </c>
      <c r="H60" s="115" t="s">
        <v>2718</v>
      </c>
      <c r="I60" s="114" t="s">
        <v>1154</v>
      </c>
      <c r="J60" s="114" t="s">
        <v>698</v>
      </c>
      <c r="K60" s="111">
        <v>553303714</v>
      </c>
      <c r="L60" s="117" t="s">
        <v>1148</v>
      </c>
      <c r="M60" s="110">
        <v>1</v>
      </c>
      <c r="N60" s="117" t="s">
        <v>27</v>
      </c>
      <c r="O60" s="117" t="s">
        <v>1148</v>
      </c>
      <c r="P60" s="79"/>
    </row>
    <row r="61" spans="1:16" s="7" customFormat="1" ht="24.75" customHeight="1" outlineLevel="1" x14ac:dyDescent="0.25">
      <c r="A61" s="137">
        <v>14</v>
      </c>
      <c r="B61" s="115" t="s">
        <v>2683</v>
      </c>
      <c r="C61" s="117" t="s">
        <v>31</v>
      </c>
      <c r="D61" s="114" t="s">
        <v>2684</v>
      </c>
      <c r="E61" s="138">
        <v>41309</v>
      </c>
      <c r="F61" s="138">
        <v>41422</v>
      </c>
      <c r="G61" s="153">
        <f t="shared" si="3"/>
        <v>3.7666666666666666</v>
      </c>
      <c r="H61" s="115" t="s">
        <v>2685</v>
      </c>
      <c r="I61" s="114" t="s">
        <v>1154</v>
      </c>
      <c r="J61" s="114" t="s">
        <v>698</v>
      </c>
      <c r="K61" s="116">
        <v>345366350</v>
      </c>
      <c r="L61" s="117" t="s">
        <v>1148</v>
      </c>
      <c r="M61" s="110">
        <v>1</v>
      </c>
      <c r="N61" s="117" t="s">
        <v>27</v>
      </c>
      <c r="O61" s="117" t="s">
        <v>1148</v>
      </c>
      <c r="P61" s="79"/>
    </row>
    <row r="62" spans="1:16" s="7" customFormat="1" ht="24.75" customHeight="1" outlineLevel="1" x14ac:dyDescent="0.25">
      <c r="A62" s="137">
        <v>15</v>
      </c>
      <c r="B62" s="115" t="s">
        <v>2665</v>
      </c>
      <c r="C62" s="117" t="s">
        <v>31</v>
      </c>
      <c r="D62" s="114" t="s">
        <v>2686</v>
      </c>
      <c r="E62" s="138">
        <v>41673</v>
      </c>
      <c r="F62" s="138">
        <v>41943</v>
      </c>
      <c r="G62" s="153">
        <f t="shared" si="3"/>
        <v>9</v>
      </c>
      <c r="H62" s="112" t="s">
        <v>2682</v>
      </c>
      <c r="I62" s="114" t="s">
        <v>1154</v>
      </c>
      <c r="J62" s="114" t="s">
        <v>698</v>
      </c>
      <c r="K62" s="116">
        <v>471898804</v>
      </c>
      <c r="L62" s="117" t="s">
        <v>1148</v>
      </c>
      <c r="M62" s="110">
        <v>1</v>
      </c>
      <c r="N62" s="117" t="s">
        <v>27</v>
      </c>
      <c r="O62" s="117" t="s">
        <v>1148</v>
      </c>
      <c r="P62" s="79"/>
    </row>
    <row r="63" spans="1:16" s="7" customFormat="1" ht="24.75" customHeight="1" outlineLevel="1" x14ac:dyDescent="0.25">
      <c r="A63" s="137">
        <v>16</v>
      </c>
      <c r="B63" s="115" t="s">
        <v>2665</v>
      </c>
      <c r="C63" s="117" t="s">
        <v>31</v>
      </c>
      <c r="D63" s="114" t="s">
        <v>2687</v>
      </c>
      <c r="E63" s="138">
        <v>41659</v>
      </c>
      <c r="F63" s="138">
        <v>41943</v>
      </c>
      <c r="G63" s="153">
        <f t="shared" si="3"/>
        <v>9.4666666666666668</v>
      </c>
      <c r="H63" s="112" t="s">
        <v>2688</v>
      </c>
      <c r="I63" s="114" t="s">
        <v>1154</v>
      </c>
      <c r="J63" s="114" t="s">
        <v>698</v>
      </c>
      <c r="K63" s="116">
        <v>129867084</v>
      </c>
      <c r="L63" s="117" t="s">
        <v>1148</v>
      </c>
      <c r="M63" s="110">
        <v>1</v>
      </c>
      <c r="N63" s="117" t="s">
        <v>27</v>
      </c>
      <c r="O63" s="117" t="s">
        <v>1148</v>
      </c>
      <c r="P63" s="79"/>
    </row>
    <row r="64" spans="1:16" s="7" customFormat="1" ht="24.75" customHeight="1" outlineLevel="1" x14ac:dyDescent="0.25">
      <c r="A64" s="137">
        <v>17</v>
      </c>
      <c r="B64" s="115" t="s">
        <v>2665</v>
      </c>
      <c r="C64" s="117" t="s">
        <v>31</v>
      </c>
      <c r="D64" s="114" t="s">
        <v>2714</v>
      </c>
      <c r="E64" s="138">
        <v>41849</v>
      </c>
      <c r="F64" s="138">
        <v>41988</v>
      </c>
      <c r="G64" s="153">
        <f t="shared" si="3"/>
        <v>4.6333333333333337</v>
      </c>
      <c r="H64" s="115" t="s">
        <v>2721</v>
      </c>
      <c r="I64" s="114" t="s">
        <v>1154</v>
      </c>
      <c r="J64" s="114" t="s">
        <v>698</v>
      </c>
      <c r="K64" s="111">
        <v>2838700487</v>
      </c>
      <c r="L64" s="117" t="s">
        <v>1148</v>
      </c>
      <c r="M64" s="110">
        <v>1</v>
      </c>
      <c r="N64" s="117" t="s">
        <v>27</v>
      </c>
      <c r="O64" s="117" t="s">
        <v>1148</v>
      </c>
      <c r="P64" s="79"/>
    </row>
    <row r="65" spans="1:16" s="7" customFormat="1" ht="24.75" customHeight="1" outlineLevel="1" x14ac:dyDescent="0.25">
      <c r="A65" s="137">
        <v>18</v>
      </c>
      <c r="B65" s="115" t="s">
        <v>2665</v>
      </c>
      <c r="C65" s="117" t="s">
        <v>31</v>
      </c>
      <c r="D65" s="114" t="s">
        <v>2689</v>
      </c>
      <c r="E65" s="138">
        <v>41944</v>
      </c>
      <c r="F65" s="138">
        <v>41988</v>
      </c>
      <c r="G65" s="153">
        <f t="shared" si="3"/>
        <v>1.4666666666666666</v>
      </c>
      <c r="H65" s="115" t="s">
        <v>2690</v>
      </c>
      <c r="I65" s="114" t="s">
        <v>1154</v>
      </c>
      <c r="J65" s="114" t="s">
        <v>698</v>
      </c>
      <c r="K65" s="111">
        <v>73707664</v>
      </c>
      <c r="L65" s="117" t="s">
        <v>1148</v>
      </c>
      <c r="M65" s="110">
        <v>1</v>
      </c>
      <c r="N65" s="117" t="s">
        <v>27</v>
      </c>
      <c r="O65" s="117" t="s">
        <v>1148</v>
      </c>
      <c r="P65" s="79"/>
    </row>
    <row r="66" spans="1:16" s="7" customFormat="1" ht="24.75" customHeight="1" outlineLevel="1" x14ac:dyDescent="0.25">
      <c r="A66" s="137">
        <v>19</v>
      </c>
      <c r="B66" s="115" t="s">
        <v>2665</v>
      </c>
      <c r="C66" s="117" t="s">
        <v>31</v>
      </c>
      <c r="D66" s="114" t="s">
        <v>2691</v>
      </c>
      <c r="E66" s="138">
        <v>42019</v>
      </c>
      <c r="F66" s="138">
        <v>42369</v>
      </c>
      <c r="G66" s="153">
        <f t="shared" si="3"/>
        <v>11.666666666666666</v>
      </c>
      <c r="H66" s="115" t="s">
        <v>2692</v>
      </c>
      <c r="I66" s="114" t="s">
        <v>1154</v>
      </c>
      <c r="J66" s="114" t="s">
        <v>698</v>
      </c>
      <c r="K66" s="111">
        <v>6242415200</v>
      </c>
      <c r="L66" s="117" t="s">
        <v>1148</v>
      </c>
      <c r="M66" s="110">
        <v>1</v>
      </c>
      <c r="N66" s="117" t="s">
        <v>27</v>
      </c>
      <c r="O66" s="117" t="s">
        <v>26</v>
      </c>
      <c r="P66" s="79"/>
    </row>
    <row r="67" spans="1:16" s="7" customFormat="1" ht="24.75" customHeight="1" outlineLevel="1" x14ac:dyDescent="0.25">
      <c r="A67" s="137">
        <v>20</v>
      </c>
      <c r="B67" s="115" t="s">
        <v>2665</v>
      </c>
      <c r="C67" s="117" t="s">
        <v>31</v>
      </c>
      <c r="D67" s="114" t="s">
        <v>2693</v>
      </c>
      <c r="E67" s="138">
        <v>42408</v>
      </c>
      <c r="F67" s="138">
        <v>42521</v>
      </c>
      <c r="G67" s="153">
        <f t="shared" si="3"/>
        <v>3.7666666666666666</v>
      </c>
      <c r="H67" s="115" t="s">
        <v>2692</v>
      </c>
      <c r="I67" s="114" t="s">
        <v>1154</v>
      </c>
      <c r="J67" s="114" t="s">
        <v>698</v>
      </c>
      <c r="K67" s="111">
        <v>1991629152</v>
      </c>
      <c r="L67" s="117" t="s">
        <v>1148</v>
      </c>
      <c r="M67" s="110">
        <v>1</v>
      </c>
      <c r="N67" s="117" t="s">
        <v>27</v>
      </c>
      <c r="O67" s="117" t="s">
        <v>26</v>
      </c>
      <c r="P67" s="79"/>
    </row>
    <row r="68" spans="1:16" s="7" customFormat="1" ht="24.75" customHeight="1" outlineLevel="1" x14ac:dyDescent="0.25">
      <c r="A68" s="137">
        <v>21</v>
      </c>
      <c r="B68" s="115" t="s">
        <v>2665</v>
      </c>
      <c r="C68" s="117" t="s">
        <v>31</v>
      </c>
      <c r="D68" s="114" t="s">
        <v>2694</v>
      </c>
      <c r="E68" s="138">
        <v>42522</v>
      </c>
      <c r="F68" s="138">
        <v>42674</v>
      </c>
      <c r="G68" s="153">
        <f t="shared" si="3"/>
        <v>5.0666666666666664</v>
      </c>
      <c r="H68" s="115" t="s">
        <v>2692</v>
      </c>
      <c r="I68" s="114" t="s">
        <v>1154</v>
      </c>
      <c r="J68" s="114" t="s">
        <v>698</v>
      </c>
      <c r="K68" s="116">
        <v>1194275160</v>
      </c>
      <c r="L68" s="117" t="s">
        <v>1148</v>
      </c>
      <c r="M68" s="110">
        <v>1</v>
      </c>
      <c r="N68" s="117" t="s">
        <v>27</v>
      </c>
      <c r="O68" s="117" t="s">
        <v>1148</v>
      </c>
      <c r="P68" s="79"/>
    </row>
    <row r="69" spans="1:16" s="7" customFormat="1" ht="24.75" customHeight="1" outlineLevel="1" x14ac:dyDescent="0.25">
      <c r="A69" s="137">
        <v>22</v>
      </c>
      <c r="B69" s="115" t="s">
        <v>2665</v>
      </c>
      <c r="C69" s="117" t="s">
        <v>31</v>
      </c>
      <c r="D69" s="114" t="s">
        <v>2700</v>
      </c>
      <c r="E69" s="138">
        <v>43487</v>
      </c>
      <c r="F69" s="138">
        <v>43822</v>
      </c>
      <c r="G69" s="153">
        <f t="shared" si="3"/>
        <v>11.166666666666666</v>
      </c>
      <c r="H69" s="115" t="s">
        <v>2701</v>
      </c>
      <c r="I69" s="114" t="s">
        <v>1154</v>
      </c>
      <c r="J69" s="114" t="s">
        <v>699</v>
      </c>
      <c r="K69" s="116">
        <v>1453541961</v>
      </c>
      <c r="L69" s="117" t="s">
        <v>1148</v>
      </c>
      <c r="M69" s="110">
        <v>1</v>
      </c>
      <c r="N69" s="117" t="s">
        <v>2634</v>
      </c>
      <c r="O69" s="117" t="s">
        <v>1148</v>
      </c>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0"/>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0"/>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0"/>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0"/>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0"/>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0"/>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0"/>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3" t="s">
        <v>2686</v>
      </c>
      <c r="E114" s="138">
        <v>43877</v>
      </c>
      <c r="F114" s="138">
        <v>44196</v>
      </c>
      <c r="G114" s="153">
        <f>IF(AND(E114&lt;&gt;"",F114&lt;&gt;""),((F114-E114)/30),"")</f>
        <v>10.633333333333333</v>
      </c>
      <c r="H114" s="115" t="s">
        <v>2695</v>
      </c>
      <c r="I114" s="114" t="s">
        <v>1154</v>
      </c>
      <c r="J114" s="114" t="s">
        <v>698</v>
      </c>
      <c r="K114" s="116">
        <v>6082593329</v>
      </c>
      <c r="L114" s="100">
        <f>+IF(AND(K114&gt;0,O114="Ejecución"),(K114/877802)*Tabla28[[#This Row],[% participación]],IF(AND(K114&gt;0,O114&lt;&gt;"Ejecución"),"-",""))</f>
        <v>6929.3454890738458</v>
      </c>
      <c r="M114" s="117" t="s">
        <v>1148</v>
      </c>
      <c r="N114" s="166">
        <v>1</v>
      </c>
      <c r="O114" s="155" t="s">
        <v>1150</v>
      </c>
      <c r="P114" s="78"/>
    </row>
    <row r="115" spans="1:16" s="6" customFormat="1" ht="24.75" customHeight="1" x14ac:dyDescent="0.25">
      <c r="A115" s="136">
        <v>2</v>
      </c>
      <c r="B115" s="154" t="s">
        <v>2665</v>
      </c>
      <c r="C115" s="156" t="s">
        <v>31</v>
      </c>
      <c r="D115" s="63" t="s">
        <v>2687</v>
      </c>
      <c r="E115" s="138">
        <v>43879</v>
      </c>
      <c r="F115" s="138">
        <v>44196</v>
      </c>
      <c r="G115" s="153">
        <f t="shared" ref="G115:G116" si="4">IF(AND(E115&lt;&gt;"",F115&lt;&gt;""),((F115-E115)/30),"")</f>
        <v>10.566666666666666</v>
      </c>
      <c r="H115" s="115" t="s">
        <v>2695</v>
      </c>
      <c r="I115" s="63" t="s">
        <v>1154</v>
      </c>
      <c r="J115" s="63" t="s">
        <v>703</v>
      </c>
      <c r="K115" s="68">
        <v>8762348302</v>
      </c>
      <c r="L115" s="100">
        <f>+IF(AND(K115&gt;0,O115="Ejecución"),(K115/877802)*Tabla28[[#This Row],[% participación]],IF(AND(K115&gt;0,O115&lt;&gt;"Ejecución"),"-",""))</f>
        <v>9982.1466594972444</v>
      </c>
      <c r="M115" s="65" t="s">
        <v>1148</v>
      </c>
      <c r="N115" s="166">
        <v>1</v>
      </c>
      <c r="O115" s="155" t="s">
        <v>1150</v>
      </c>
      <c r="P115" s="78"/>
    </row>
    <row r="116" spans="1:16" s="6" customFormat="1" ht="24.75" customHeight="1" x14ac:dyDescent="0.25">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2669</v>
      </c>
      <c r="C179" s="214"/>
      <c r="D179" s="214"/>
      <c r="E179" s="164">
        <v>0.02</v>
      </c>
      <c r="F179" s="163">
        <v>0.01</v>
      </c>
      <c r="G179" s="158">
        <f>IF(F179&gt;0,SUM(E179+F179),"")</f>
        <v>0.03</v>
      </c>
      <c r="H179" s="5"/>
      <c r="I179" s="214" t="s">
        <v>2671</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125294700.47999999</v>
      </c>
      <c r="F185" s="92"/>
      <c r="G185" s="93"/>
      <c r="H185" s="88"/>
      <c r="I185" s="90" t="s">
        <v>2627</v>
      </c>
      <c r="J185" s="159">
        <f>+SUM(M179:M183)</f>
        <v>0.02</v>
      </c>
      <c r="K185" s="195" t="s">
        <v>2628</v>
      </c>
      <c r="L185" s="195"/>
      <c r="M185" s="94">
        <f>+J185*(SUM(K20:K35))</f>
        <v>83529800.320000008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38715</v>
      </c>
      <c r="D193" s="5"/>
      <c r="E193" s="119">
        <v>1006</v>
      </c>
      <c r="F193" s="5"/>
      <c r="G193" s="5"/>
      <c r="H193" s="140" t="s">
        <v>2696</v>
      </c>
      <c r="J193" s="5"/>
      <c r="K193" s="120">
        <v>39466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2697</v>
      </c>
      <c r="J211" s="27" t="s">
        <v>2622</v>
      </c>
      <c r="K211" s="141" t="s">
        <v>2697</v>
      </c>
      <c r="L211" s="21"/>
      <c r="M211" s="21"/>
      <c r="N211" s="21"/>
      <c r="O211" s="8"/>
    </row>
    <row r="212" spans="1:15" x14ac:dyDescent="0.25">
      <c r="A212" s="9"/>
      <c r="B212" s="27" t="s">
        <v>2619</v>
      </c>
      <c r="C212" s="140" t="s">
        <v>2696</v>
      </c>
      <c r="D212" s="21"/>
      <c r="G212" s="27" t="s">
        <v>2621</v>
      </c>
      <c r="H212" s="141" t="s">
        <v>2698</v>
      </c>
      <c r="J212" s="27" t="s">
        <v>2623</v>
      </c>
      <c r="K212" s="140"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2020-12-27T00:58:27Z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