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Leycer\Desktop\ICBF BANCO 2021\4-Trujillo_2021-76-10001891\"/>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4630" windowHeight="1170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<sst xmlns="http://schemas.openxmlformats.org/spreadsheetml/2006/main" count="3085" uniqueCount="2697">
  <si>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</si>
  <si>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</si>
  <si>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</si>
  <si>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</si>
  <si>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</si>
  <si>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</si>
  <si>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</si>
  <si>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</si>
  <si>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</si>
  <si>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</si>
  <si>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</si>
  <si>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</si>
  <si>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</si>
  <si>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</si>
  <si>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</si>
  <si>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</si>
  <si>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</si>
  <si>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</si>
  <si>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</si>
  <si>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</si>
  <si>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</si>
  <si>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</si>
  <si>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</si>
  <si>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</si>
  <si>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</si>
  <si>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</si>
  <si>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</si>
  <si>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</si>
  <si>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</si>
  <si>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</si>
  <si>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</si>
  <si>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</si>
  <si>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</si>
  <si>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</si>
  <si>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</si>
  <si>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</si>
  <si>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</si>
  <si>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</si>
  <si>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</si>
  <si>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</si>
  <si>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</si>
  <si>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</si>
  <si>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</si>
  <si>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</si>
  <si>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</si>
  <si>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</si>
  <si>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</si>
  <si>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</si>
  <si>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</si>
  <si>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</si>
  <si>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</si>
  <si>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</si>
  <si>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</si>
  <si>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</si>
  <si>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</si>
  <si>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</si>
  <si>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</si>
  <si>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</si>
  <si>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</si>
  <si>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</si>
  <si>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</si>
  <si>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</si>
  <si>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</si>
  <si>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</si>
  <si>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</si>
  <si>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</si>
  <si>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</si>
  <si>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</si>
  <si>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</si>
  <si>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</si>
  <si>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</si>
  <si>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</si>
  <si>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</si>
  <si>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</si>
  <si>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</si>
  <si>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</si>
  <si>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</si>
  <si>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</si>
  <si>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</si>
  <si>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</si>
  <si>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</si>
  <si>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</si>
  <si>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</si>
  <si>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</si>
  <si>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</si>
  <si>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</si>
  <si>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</si>
  <si>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</si>
  <si>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</si>
  <si>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</si>
  <si>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</si>
  <si>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</si>
  <si>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</si>
  <si>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</si>
  <si>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</si>
  <si>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</si>
  <si>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</si>
  <si>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</si>
  <si>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</si>
  <si>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</si>
  <si>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</si>
  <si>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</si>
  <si>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</si>
  <si>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</si>
  <si>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</si>
  <si>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</si>
  <si>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</si>
  <si>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</si>
  <si>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</si>
  <si>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</si>
  <si>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</si>
  <si>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</si>
  <si>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</si>
  <si>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</si>
  <si>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</si>
  <si>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</si>
  <si>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</si>
  <si>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</si>
  <si>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</si>
  <si>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</si>
  <si>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</si>
  <si>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</si>
  <si>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</si>
  <si>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</si>
  <si>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</si>
  <si>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</si>
  <si>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</si>
  <si>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</si>
  <si>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</si>
  <si>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</si>
  <si>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</si>
  <si>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</si>
  <si>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</si>
  <si>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</si>
  <si>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</si>
  <si>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</si>
  <si>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</si>
  <si>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</si>
  <si>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</si>
  <si>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</si>
  <si>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</si>
  <si>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</si>
  <si>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</si>
  <si>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</si>
  <si>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</si>
  <si>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</si>
  <si>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</si>
  <si>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</si>
  <si>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</si>
  <si>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</si>
  <si>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</si>
  <si>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</si>
  <si>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</si>
  <si>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</si>
  <si>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</si>
  <si>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</si>
  <si>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</si>
  <si>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</si>
  <si>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</si>
  <si>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</si>
  <si>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</si>
  <si>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</si>
  <si>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</si>
  <si>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</si>
  <si>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</si>
  <si>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</si>
  <si>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</si>
  <si>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</si>
  <si>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</si>
  <si>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</si>
  <si>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</si>
  <si>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</si>
  <si>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</si>
  <si>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</si>
  <si>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</si>
  <si>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</si>
  <si>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</si>
  <si>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</si>
  <si>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</si>
  <si>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</si>
  <si>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</si>
  <si>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</si>
  <si>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</si>
  <si>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</si>
  <si>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</si>
  <si>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</si>
  <si>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</si>
  <si>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</si>
  <si>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</si>
  <si>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</si>
  <si>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</si>
  <si>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</si>
  <si>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</si>
  <si>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</si>
  <si>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</si>
  <si>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</si>
  <si>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</si>
  <si>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</si>
  <si>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</si>
  <si>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</si>
  <si>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</si>
  <si>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</si>
  <si>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</si>
  <si>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</si>
  <si>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</si>
  <si>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</si>
  <si>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</si>
  <si>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</si>
  <si>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</si>
  <si>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</si>
  <si>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</si>
  <si>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</si>
  <si>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</si>
  <si>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</si>
  <si>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</si>
  <si>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</si>
  <si>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</si>
  <si>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</si>
  <si>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</si>
  <si>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</si>
  <si>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</si>
  <si>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</si>
  <si>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</si>
  <si>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</si>
  <si>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</si>
  <si>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</si>
  <si>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</si>
  <si>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</si>
  <si>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</si>
  <si>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</si>
  <si>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</si>
  <si>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</si>
  <si>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</si>
  <si>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</si>
  <si>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</si>
  <si>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</si>
  <si>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</si>
  <si>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</si>
  <si>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</si>
  <si>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</si>
  <si>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</si>
  <si>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</si>
  <si>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</si>
  <si>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</si>
  <si>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</si>
  <si>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</si>
  <si>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</si>
  <si>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</si>
  <si>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</si>
  <si>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</si>
  <si>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</si>
  <si>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</si>
  <si>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</si>
  <si>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</si>
  <si>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</si>
  <si>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</si>
  <si>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</si>
  <si>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</si>
  <si>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</si>
  <si>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</si>
  <si>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</si>
  <si>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</si>
  <si>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</si>
  <si>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</si>
  <si>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</si>
  <si>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</si>
  <si>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</si>
  <si>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</si>
  <si>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</si>
  <si>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</si>
  <si>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</si>
  <si>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</si>
  <si>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</si>
  <si>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</si>
  <si>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</si>
  <si>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</si>
  <si>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</si>
  <si>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</si>
  <si>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</si>
  <si>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</si>
  <si>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</si>
  <si>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</si>
  <si>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</si>
  <si>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</si>
  <si>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</si>
  <si>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</si>
  <si>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</si>
  <si>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</si>
  <si>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</si>
  <si>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</si>
  <si>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</si>
  <si>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</si>
  <si>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</si>
  <si>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</si>
  <si>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</si>
  <si>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</si>
  <si>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</si>
  <si>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</si>
  <si>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</si>
  <si>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</si>
  <si>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</si>
  <si>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</si>
  <si>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</si>
  <si>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</si>
  <si>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</si>
  <si>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</si>
  <si>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</si>
  <si>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</si>
  <si>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</si>
  <si>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</si>
  <si>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</si>
  <si>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</si>
  <si>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</si>
  <si>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</si>
  <si>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</si>
  <si>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</si>
  <si>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</si>
  <si>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</si>
  <si>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</si>
  <si>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</si>
  <si>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</si>
  <si>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</si>
  <si>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</si>
  <si>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</si>
  <si>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</si>
  <si>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</si>
  <si>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</si>
  <si>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</si>
  <si>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</si>
  <si>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</si>
  <si>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</si>
  <si>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</si>
  <si>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</si>
  <si>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</si>
  <si>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</si>
  <si>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</si>
  <si>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</si>
  <si>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</si>
  <si>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</si>
  <si>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</si>
  <si>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</si>
  <si>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</si>
  <si>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</si>
  <si>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</si>
  <si>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</si>
  <si>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</si>
  <si>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</si>
  <si>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</si>
  <si>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</si>
  <si>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</si>
  <si>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</si>
  <si>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</si>
  <si>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</si>
  <si>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</si>
  <si>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</si>
  <si>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</si>
  <si>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</si>
  <si>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</si>
  <si>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</si>
  <si>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</si>
  <si>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</si>
  <si>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</si>
  <si>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</si>
  <si>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</si>
  <si>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</si>
  <si>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</si>
  <si>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</si>
  <si>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</si>
  <si>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</si>
  <si>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</si>
  <si>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</si>
  <si>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</si>
  <si>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</si>
  <si>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</si>
  <si>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</si>
  <si>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</si>
  <si>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</si>
  <si>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</si>
  <si>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</si>
  <si>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</si>
  <si>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</si>
  <si>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</si>
  <si>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</si>
  <si>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</si>
  <si>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</si>
  <si>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</si>
  <si>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</si>
  <si>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</si>
  <si>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</si>
  <si>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</si>
  <si>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</si>
  <si>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</si>
  <si>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</si>
  <si>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</si>
  <si>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</si>
  <si>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</si>
  <si>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</si>
  <si>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</si>
  <si>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</si>
  <si>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</si>
  <si>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</si>
  <si>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</si>
  <si>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</si>
  <si>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</si>
  <si>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</si>
  <si>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</si>
  <si>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</si>
  <si>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</si>
  <si>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</si>
  <si>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</si>
  <si>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</si>
  <si>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</si>
  <si>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</si>
  <si>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</si>
  <si>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</si>
  <si>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</si>
  <si>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</si>
  <si>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</si>
  <si>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</si>
  <si>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</si>
  <si>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</si>
  <si>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</si>
  <si>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</si>
  <si>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</si>
  <si>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</si>
  <si>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</si>
  <si>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</si>
  <si>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</si>
  <si>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</si>
  <si>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</si>
  <si>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</si>
  <si>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</si>
  <si>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</si>
  <si>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</si>
  <si>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</si>
  <si>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</si>
  <si>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</si>
  <si>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</si>
  <si>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</si>
  <si>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</si>
  <si>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</si>
  <si>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</si>
  <si>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</si>
  <si>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</si>
  <si>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</si>
  <si>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</si>
  <si>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</si>
  <si>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</si>
  <si>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</si>
  <si>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</si>
  <si>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</si>
  <si>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</si>
  <si>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</si>
  <si>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</si>
  <si>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</si>
  <si>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</si>
  <si>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</si>
  <si>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</si>
  <si>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</si>
  <si>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</si>
  <si>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</si>
  <si>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</si>
  <si>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</si>
  <si>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</si>
  <si>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</si>
  <si>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</si>
  <si>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</si>
  <si>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</si>
  <si>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</si>
  <si>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</si>
  <si>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</si>
  <si>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</si>
  <si>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</si>
  <si>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</si>
  <si>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</si>
  <si>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</si>
  <si>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</si>
  <si>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</si>
  <si>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</si>
  <si>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</si>
  <si>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</si>
  <si>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</si>
  <si>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</si>
  <si>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</si>
  <si>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</si>
  <si>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</si>
  <si>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</si>
  <si>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</si>
  <si>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</si>
  <si>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</si>
  <si>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</si>
  <si>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</si>
  <si>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</si>
  <si>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</si>
  <si>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</si>
  <si>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</si>
  <si>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</si>
  <si>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</si>
  <si>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</si>
  <si>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</si>
  <si>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</si>
  <si>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</si>
  <si>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</si>
  <si>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</si>
  <si>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</si>
  <si>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</si>
  <si>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</si>
  <si>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</si>
  <si>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</si>
  <si>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</si>
  <si>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</si>
  <si>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</si>
  <si>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</si>
  <si>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</si>
  <si>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</si>
  <si>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</si>
  <si>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</si>
  <si>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</si>
  <si>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</si>
  <si>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</si>
  <si>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</si>
  <si>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</si>
  <si>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</si>
  <si>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</si>
  <si>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</si>
  <si>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</si>
  <si>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</si>
  <si>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</si>
  <si>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</si>
  <si>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</si>
  <si>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</si>
  <si>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</si>
  <si>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</si>
  <si>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</si>
  <si>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</si>
  <si>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</si>
  <si>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</si>
  <si>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</si>
  <si>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</si>
  <si>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</si>
  <si>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</si>
  <si>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</si>
  <si>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</si>
  <si>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</si>
  <si>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</si>
  <si>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</si>
  <si>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</si>
  <si>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</si>
  <si>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</si>
  <si>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</si>
  <si>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</si>
  <si>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</si>
  <si>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</si>
  <si>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</si>
  <si>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</si>
  <si>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</si>
  <si>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</si>
  <si>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</si>
  <si>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</si>
  <si>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</si>
  <si>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</si>
  <si>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</si>
  <si>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</si>
  <si>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</si>
  <si>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</si>
  <si>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</si>
  <si>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</si>
  <si>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</si>
  <si>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</si>
  <si>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</si>
  <si>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</si>
  <si>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</si>
  <si>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</si>
  <si>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</si>
  <si>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</si>
  <si>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</si>
  <si>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</si>
  <si>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</si>
  <si>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</si>
  <si>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</si>
  <si>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</si>
  <si>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</si>
  <si>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</si>
  <si>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</si>
  <si>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</si>
  <si>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</si>
  <si>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</si>
  <si>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</si>
  <si>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</si>
  <si>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</si>
  <si>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</si>
  <si>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</si>
  <si>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</si>
  <si>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</si>
  <si>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</si>
  <si>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</si>
  <si>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</si>
  <si>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</si>
  <si>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</si>
  <si>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</si>
  <si>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</si>
  <si>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</si>
  <si>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</si>
  <si>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</si>
  <si>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</si>
  <si>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</si>
  <si>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</si>
  <si>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</si>
  <si>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</si>
  <si>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</si>
  <si>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</si>
  <si>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</si>
  <si>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</si>
  <si>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</si>
  <si>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</si>
  <si>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</si>
  <si>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</si>
  <si>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</si>
  <si>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</si>
  <si>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</si>
  <si>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</si>
  <si>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</si>
  <si>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</si>
  <si>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</si>
  <si>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</si>
  <si>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</si>
  <si>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</si>
  <si>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</si>
  <si>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</si>
  <si>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</si>
  <si>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</si>
  <si>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</si>
  <si>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</si>
  <si>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</si>
  <si>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</si>
  <si>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</si>
  <si>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</si>
  <si>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</si>
  <si>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</si>
  <si>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</si>
  <si>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</si>
  <si>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</si>
  <si>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</si>
  <si>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</si>
  <si>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</si>
  <si>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</si>
  <si>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</si>
  <si>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</si>
  <si>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</si>
  <si>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</si>
  <si>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</si>
  <si>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</si>
  <si>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</si>
  <si>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</si>
  <si>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</si>
  <si>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</si>
  <si>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</si>
  <si>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</si>
  <si>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</si>
  <si>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</si>
  <si>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</si>
  <si>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</si>
  <si>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</si>
  <si>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</si>
  <si>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</si>
  <si>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</si>
  <si>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</si>
  <si>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</si>
  <si>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</si>
  <si>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</si>
  <si>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</si>
  <si>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</si>
  <si>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</si>
  <si>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</si>
  <si>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</si>
  <si>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</si>
  <si>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</si>
  <si>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</si>
  <si>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</si>
  <si>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</si>
  <si>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</si>
  <si>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</si>
  <si>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</si>
  <si>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</si>
  <si>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</si>
  <si>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</si>
  <si>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</si>
  <si>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</si>
  <si>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</si>
  <si>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</si>
  <si>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</si>
  <si>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</si>
  <si>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</si>
  <si>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</si>
  <si>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</si>
  <si>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</si>
  <si>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</si>
  <si>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</si>
  <si>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</si>
  <si>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</si>
  <si>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</si>
  <si>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</si>
  <si>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</si>
  <si>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</si>
  <si>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</si>
  <si>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</si>
  <si>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</si>
  <si>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</si>
  <si>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</si>
  <si>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</si>
  <si>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</si>
  <si>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</si>
  <si>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</si>
  <si>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</si>
  <si>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</si>
  <si>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</si>
  <si>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</si>
  <si>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</si>
  <si>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</si>
  <si>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</si>
  <si>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</si>
  <si>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</si>
  <si>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</si>
  <si>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</si>
  <si>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</si>
  <si>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</si>
  <si>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</si>
  <si>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</si>
  <si>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</si>
  <si>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</si>
  <si>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</si>
  <si>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</si>
  <si>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</si>
  <si>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</si>
  <si>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</si>
  <si>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</si>
  <si>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</si>
  <si>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</si>
  <si>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</si>
  <si>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</si>
  <si>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</si>
  <si>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</si>
  <si>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</si>
  <si>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</si>
  <si>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</si>
  <si>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</si>
  <si>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</si>
  <si>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</si>
  <si>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</si>
  <si>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</si>
  <si>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</si>
  <si>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</si>
  <si>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</si>
  <si>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</si>
  <si>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</si>
  <si>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</si>
  <si>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</si>
  <si>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</si>
  <si>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</si>
  <si>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</si>
  <si>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</si>
  <si>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</si>
  <si>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</si>
  <si>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</si>
  <si>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</si>
  <si>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</si>
  <si>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</si>
  <si>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</si>
  <si>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</si>
  <si>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</si>
  <si>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</si>
  <si>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</si>
  <si>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</si>
  <si>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</si>
  <si>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</si>
  <si>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</si>
  <si>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</si>
  <si>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</si>
  <si>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</si>
  <si>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</si>
  <si>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</si>
  <si>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</si>
  <si>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</si>
  <si>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</si>
  <si>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</si>
  <si>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</si>
  <si>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</si>
  <si>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</si>
  <si>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</si>
  <si>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</si>
  <si>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</si>
  <si>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</si>
  <si>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</si>
  <si>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</si>
  <si>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</si>
  <si>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</si>
  <si>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</si>
  <si>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</si>
  <si>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</si>
  <si>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</si>
  <si>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</si>
  <si>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</si>
  <si>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</si>
  <si>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</si>
  <si>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</si>
  <si>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</si>
  <si>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</si>
  <si>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</si>
  <si>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</si>
  <si>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</si>
  <si>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</si>
  <si>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</si>
  <si>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</si>
  <si>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</si>
  <si>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</si>
  <si>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</si>
  <si>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</si>
  <si>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</si>
  <si>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</si>
  <si>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</si>
  <si>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</si>
  <si>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</si>
  <si>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</si>
  <si>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</si>
  <si>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</si>
  <si>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</si>
  <si>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</si>
  <si>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</si>
  <si>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</si>
  <si>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</si>
  <si>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</si>
  <si>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</si>
  <si>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</si>
  <si>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</si>
  <si>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</si>
  <si>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</si>
  <si>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</si>
  <si>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</si>
  <si>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</si>
  <si>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</si>
  <si>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</si>
  <si>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</si>
  <si>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</si>
  <si>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</si>
  <si>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</si>
  <si>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</si>
  <si>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</si>
  <si>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</si>
  <si>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</si>
  <si>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</si>
  <si>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</si>
  <si>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</si>
  <si>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</si>
  <si>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</si>
  <si>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</si>
  <si>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</si>
  <si>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</si>
  <si>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</si>
  <si>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</si>
  <si>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</si>
  <si>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</si>
  <si>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</si>
  <si>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</si>
  <si>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</si>
  <si>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</si>
  <si>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</si>
  <si>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</si>
  <si>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</si>
  <si>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</si>
  <si>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</si>
  <si>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</si>
  <si>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</si>
  <si>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</si>
  <si>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</si>
  <si>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</si>
  <si>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</si>
  <si>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</si>
  <si>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</si>
  <si>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</si>
  <si>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</si>
  <si>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</si>
  <si>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</si>
  <si>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</si>
  <si>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</si>
  <si>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</si>
  <si>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</si>
  <si>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</si>
  <si>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</si>
  <si>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</si>
  <si>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</si>
  <si>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</si>
  <si>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</si>
  <si>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</si>
  <si>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</si>
  <si>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</si>
  <si>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</si>
  <si>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</si>
  <si>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</si>
  <si>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</si>
  <si>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</si>
  <si>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</si>
  <si>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</si>
  <si>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</si>
  <si>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</si>
  <si>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</si>
  <si>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</si>
  <si>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</si>
  <si>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</si>
  <si>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</si>
  <si>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</si>
  <si>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</si>
  <si>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</si>
  <si>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</si>
  <si>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</si>
  <si>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</si>
  <si>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</si>
  <si>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</si>
  <si>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</si>
  <si>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</si>
  <si>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</si>
  <si>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</si>
  <si>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</si>
  <si>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</si>
  <si>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</si>
  <si>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</si>
  <si>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</si>
  <si>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</si>
  <si>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</si>
  <si>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</si>
  <si>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</si>
  <si>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</si>
  <si>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</si>
  <si>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</si>
  <si>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</si>
  <si>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</si>
  <si>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</si>
  <si>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</si>
  <si>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</si>
  <si>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</si>
  <si>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</si>
  <si>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</si>
  <si>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</si>
  <si>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</si>
  <si>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</si>
  <si>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</si>
  <si>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</si>
  <si>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</si>
  <si>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</si>
  <si>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</si>
  <si>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</si>
  <si>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</si>
  <si>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</si>
  <si>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</si>
  <si>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</si>
  <si>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</si>
  <si>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</si>
  <si>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</si>
  <si>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</si>
  <si>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</si>
  <si>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</si>
  <si>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</si>
  <si>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</si>
  <si>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</si>
  <si>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</si>
  <si>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</si>
  <si>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</si>
  <si>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</si>
  <si>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</si>
  <si>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</si>
  <si>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</si>
  <si>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</si>
  <si>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</si>
  <si>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</si>
  <si>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</si>
  <si>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</si>
  <si>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</si>
  <si>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</si>
  <si>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</si>
  <si>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</si>
  <si>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</si>
  <si>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</si>
  <si>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</si>
  <si>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</si>
  <si>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</si>
  <si>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</si>
  <si>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</si>
  <si>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</si>
  <si>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</si>
  <si>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</si>
  <si>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</si>
  <si>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</si>
  <si>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</si>
  <si>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</si>
  <si>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</si>
  <si>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</si>
  <si>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</si>
  <si>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</si>
  <si>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</si>
  <si>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</si>
  <si>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</si>
  <si>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</si>
  <si>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</si>
  <si>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</si>
  <si>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</si>
  <si>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</si>
  <si>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</si>
  <si>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</si>
  <si>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</si>
  <si>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</si>
  <si>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</si>
  <si>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</si>
  <si>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</si>
  <si>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</si>
  <si>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</si>
  <si>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</si>
  <si>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</si>
  <si>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</si>
  <si>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</si>
  <si>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</si>
  <si>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</si>
  <si>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</si>
  <si>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</si>
  <si>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</si>
  <si>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</si>
  <si>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</si>
  <si>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</si>
  <si>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</si>
  <si>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</si>
  <si>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</si>
  <si>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</si>
  <si>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</si>
  <si>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</si>
  <si>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</si>
  <si>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</si>
  <si>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</si>
  <si>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</si>
  <si>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</si>
  <si>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</si>
  <si>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</si>
  <si>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</si>
  <si>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</si>
  <si>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</si>
  <si>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</si>
  <si>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</si>
  <si>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</si>
  <si>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</si>
  <si>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</si>
  <si>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</si>
  <si>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</si>
  <si>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</si>
  <si>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</si>
  <si>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</si>
  <si>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</si>
  <si>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</si>
  <si>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</si>
  <si>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</si>
  <si>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</si>
  <si>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</si>
  <si>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</si>
  <si>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</si>
  <si>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</si>
  <si>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</si>
  <si>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</si>
  <si>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</si>
  <si>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</si>
  <si>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</si>
  <si>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</si>
  <si>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</si>
  <si>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</si>
  <si>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</si>
  <si>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</si>
  <si>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</si>
  <si>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</si>
  <si>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</si>
  <si>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</si>
  <si>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</si>
  <si>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</si>
  <si>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</si>
  <si>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</si>
  <si>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</si>
  <si>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</si>
  <si>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</si>
  <si>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</si>
  <si>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</si>
  <si>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</si>
  <si>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</si>
  <si>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</si>
  <si>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</si>
  <si>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</si>
  <si>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</si>
  <si>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</si>
  <si>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</si>
  <si>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</si>
  <si>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</si>
  <si>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</si>
  <si>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</si>
  <si>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</si>
  <si>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</si>
  <si>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</si>
  <si>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</si>
  <si>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</si>
  <si>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</si>
  <si>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</si>
  <si>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</si>
  <si>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</si>
  <si>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</si>
  <si>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</si>
  <si>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</si>
  <si>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</si>
  <si>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</si>
  <si>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</si>
  <si>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</si>
  <si>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</si>
  <si>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</si>
  <si>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</si>
  <si>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</si>
  <si>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</si>
  <si>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</si>
  <si>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</si>
  <si>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</si>
  <si>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</si>
  <si>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</si>
  <si>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</si>
  <si>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</si>
  <si>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</si>
  <si>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</si>
  <si>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</si>
  <si>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</si>
  <si>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</si>
  <si>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</si>
  <si>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</si>
  <si>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</si>
  <si>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</si>
  <si>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</si>
  <si>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</si>
  <si>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</si>
  <si>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</si>
  <si>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</si>
  <si>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</si>
  <si>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</si>
  <si>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</si>
  <si>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</si>
  <si>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</si>
  <si>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</si>
  <si>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</si>
  <si>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</si>
  <si>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</si>
  <si>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</si>
  <si>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</si>
  <si>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</si>
  <si>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</si>
  <si>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</si>
  <si>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</si>
  <si>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</si>
  <si>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</si>
  <si>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</si>
  <si>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</si>
  <si>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</si>
  <si>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</si>
  <si>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</si>
  <si>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</si>
  <si>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</si>
  <si>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</si>
  <si>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</si>
  <si>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</si>
  <si>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</si>
  <si>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</si>
  <si>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</si>
  <si>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</si>
  <si>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</si>
  <si>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</si>
  <si>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</si>
  <si>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</si>
  <si>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</si>
  <si>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</si>
  <si>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</si>
  <si>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</si>
  <si>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</si>
  <si>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</si>
  <si>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</si>
  <si>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</si>
  <si>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</si>
  <si>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</si>
  <si>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</si>
  <si>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</si>
  <si>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</si>
  <si>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</si>
  <si>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</si>
  <si>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</si>
  <si>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</si>
  <si>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</si>
  <si>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</si>
  <si>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</si>
  <si>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</si>
  <si>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</si>
  <si>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</si>
  <si>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</si>
  <si>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</si>
  <si>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</si>
  <si>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</si>
  <si>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</si>
  <si>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</si>
  <si>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</si>
  <si>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</si>
  <si>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</si>
  <si>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</si>
  <si>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</si>
  <si>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</si>
  <si>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</si>
  <si>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</si>
  <si>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</si>
  <si>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</si>
  <si>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</si>
  <si>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</si>
  <si>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</si>
  <si>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</si>
  <si>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</si>
  <si>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</si>
  <si>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</si>
  <si>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</si>
  <si>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</si>
  <si>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</si>
  <si>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</si>
  <si>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</si>
  <si>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</si>
  <si>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</si>
  <si>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</si>
  <si>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</si>
  <si>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</si>
  <si>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</si>
  <si>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</si>
  <si>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</si>
  <si>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</si>
  <si>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</si>
  <si>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</si>
  <si>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</si>
  <si>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</si>
  <si>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</si>
  <si>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</si>
  <si>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</si>
  <si>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</si>
  <si>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</si>
  <si>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</si>
  <si>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</si>
  <si>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</si>
  <si>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</si>
  <si>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</si>
  <si>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</si>
  <si>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</si>
  <si>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</si>
  <si>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</si>
  <si>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</si>
  <si>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</si>
  <si>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</si>
  <si>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</si>
  <si>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</si>
  <si>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</si>
  <si>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</si>
  <si>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</si>
  <si>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</si>
  <si>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</si>
  <si>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</si>
  <si>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</si>
  <si>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</si>
  <si>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</si>
  <si>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</si>
  <si>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</si>
  <si>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</si>
  <si>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</si>
  <si>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</si>
  <si>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</si>
  <si>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</si>
  <si>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</si>
  <si>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</si>
  <si>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</si>
  <si>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</si>
  <si>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</si>
  <si>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</si>
  <si>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</si>
  <si>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</si>
  <si>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</si>
  <si>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</si>
  <si>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</si>
  <si>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</si>
  <si>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</si>
  <si>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</si>
  <si>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</si>
  <si>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</si>
  <si>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</si>
  <si>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</si>
  <si>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</si>
  <si>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</si>
  <si>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</si>
  <si>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</si>
  <si>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</si>
  <si>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</si>
  <si>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</si>
  <si>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</si>
  <si>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</si>
  <si>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</si>
  <si>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</si>
  <si>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</si>
  <si>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</si>
  <si>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</si>
  <si>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</si>
  <si>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</si>
  <si>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</si>
  <si>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</si>
  <si>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</si>
  <si>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</si>
  <si>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</si>
  <si>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</si>
  <si>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</si>
  <si>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</si>
  <si>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</si>
  <si>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</si>
  <si>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</si>
  <si>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</si>
  <si>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</si>
  <si>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</si>
  <si>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</si>
  <si>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</si>
  <si>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</si>
  <si>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</si>
  <si>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</si>
  <si>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</si>
  <si>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</si>
  <si>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</si>
  <si>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</si>
  <si>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</si>
  <si>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</si>
  <si>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</si>
  <si>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</si>
  <si>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</si>
  <si>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</si>
  <si>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</si>
  <si>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</si>
  <si>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</si>
  <si>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</si>
  <si>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</si>
  <si>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</si>
  <si>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</si>
  <si>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</si>
  <si>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</si>
  <si>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</si>
  <si>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</si>
  <si>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</si>
  <si>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</si>
  <si>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</si>
  <si>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</si>
  <si>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</si>
  <si>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</si>
  <si>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</si>
  <si>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</si>
  <si>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</si>
  <si>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</si>
  <si>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</si>
  <si>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</si>
  <si>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</si>
  <si>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</si>
  <si>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</si>
  <si>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</si>
  <si>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</si>
  <si>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</si>
  <si>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</si>
  <si>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</si>
  <si>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</si>
  <si>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</si>
  <si>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</si>
  <si>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</si>
  <si>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</si>
  <si>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</si>
  <si>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</si>
  <si>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</si>
  <si>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</si>
  <si>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</si>
  <si>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</si>
  <si>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</si>
  <si>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</si>
  <si>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</si>
  <si>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</si>
  <si>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</si>
  <si>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</si>
  <si>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</si>
  <si>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</si>
  <si>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</si>
  <si>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</si>
  <si>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</si>
  <si>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</si>
  <si>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</si>
  <si>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</si>
  <si>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</si>
  <si>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</si>
  <si>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</si>
  <si>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</si>
  <si>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</si>
  <si>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</si>
  <si>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</si>
  <si>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</si>
  <si>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</si>
  <si>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</si>
  <si>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</si>
  <si>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</si>
  <si>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</si>
  <si>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</si>
  <si>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</si>
  <si>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</si>
  <si>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</si>
  <si>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</si>
  <si>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</si>
  <si>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</si>
  <si>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</si>
  <si>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</si>
  <si>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</si>
  <si>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</si>
  <si>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</si>
  <si>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</si>
  <si>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</si>
  <si>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</si>
  <si>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</si>
  <si>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</si>
  <si>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</si>
  <si>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</si>
  <si>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</si>
  <si>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</si>
  <si>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</si>
  <si>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</si>
  <si>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</si>
  <si>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</si>
  <si>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</si>
  <si>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</si>
  <si>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</si>
  <si>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</si>
  <si>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</si>
  <si>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</si>
  <si>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</si>
  <si>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</si>
  <si>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</si>
  <si>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</si>
  <si>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</si>
  <si>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</si>
  <si>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</si>
  <si>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</si>
  <si>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</si>
  <si>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</si>
  <si>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</si>
  <si>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</si>
  <si>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</si>
  <si>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</si>
  <si>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</si>
  <si>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</si>
  <si>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</si>
  <si>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</si>
  <si>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</si>
  <si>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</si>
  <si>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</si>
  <si>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</si>
  <si>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</si>
  <si>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</si>
  <si>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</si>
  <si>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</si>
  <si>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</si>
  <si>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</si>
  <si>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</si>
  <si>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</si>
  <si>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</si>
  <si>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</si>
  <si>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</si>
  <si>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</si>
  <si>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</si>
  <si>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</si>
  <si>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</si>
  <si>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</si>
  <si>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</si>
  <si>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</si>
  <si>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</si>
  <si>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</si>
  <si>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</si>
  <si>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</si>
  <si>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</si>
  <si>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</si>
  <si>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</si>
  <si>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</si>
  <si>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</si>
  <si>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</si>
  <si>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</si>
  <si>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</si>
  <si>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</si>
  <si>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</si>
  <si>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</si>
  <si>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</si>
  <si>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</si>
  <si>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</si>
  <si>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</si>
  <si>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</si>
  <si>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</si>
  <si>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</si>
  <si>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</si>
  <si>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</si>
  <si>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</si>
  <si>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</si>
  <si>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</si>
  <si>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</si>
  <si>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</si>
  <si>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</si>
  <si>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</si>
  <si>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</si>
  <si>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</si>
  <si>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</si>
  <si>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</si>
  <si>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</si>
  <si>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</si>
  <si>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</si>
  <si>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</si>
  <si>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</si>
  <si>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</si>
  <si>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</si>
  <si>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</si>
  <si>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</si>
  <si>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</si>
  <si>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</si>
  <si>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</si>
  <si>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</si>
  <si>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</si>
  <si>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</si>
  <si>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</si>
  <si>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</si>
  <si>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</si>
  <si>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</si>
  <si>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</si>
  <si>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</si>
  <si>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</si>
  <si>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</si>
  <si>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</si>
  <si>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</si>
  <si>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</si>
  <si>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</si>
  <si>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</si>
  <si>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</si>
  <si>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</si>
  <si>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</si>
  <si>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</si>
  <si>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</si>
  <si>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</si>
  <si>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</si>
  <si>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</si>
  <si>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</si>
  <si>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</si>
  <si>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</si>
  <si>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</si>
  <si>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</si>
  <si>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</si>
  <si>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</si>
  <si>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</si>
  <si>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</si>
  <si>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</si>
  <si>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</si>
  <si>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</si>
  <si>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</si>
  <si>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</si>
  <si>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</si>
  <si>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</si>
  <si>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</si>
  <si>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</si>
  <si>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</si>
  <si>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</si>
  <si>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</si>
  <si>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</si>
  <si>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</si>
  <si>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</si>
  <si>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</si>
  <si>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</si>
  <si>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</si>
  <si>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</si>
  <si>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</si>
  <si>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</si>
  <si>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</si>
  <si>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</si>
  <si>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</si>
  <si>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</si>
  <si>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</si>
  <si>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</si>
  <si>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</si>
  <si>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</si>
  <si>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</si>
  <si>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</si>
  <si>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</si>
  <si>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</si>
  <si>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</si>
  <si>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</si>
  <si>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</si>
  <si>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</si>
  <si>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</si>
  <si>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</si>
  <si>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</si>
  <si>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</si>
  <si>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</si>
  <si>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</si>
  <si>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</si>
  <si>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</si>
  <si>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</si>
  <si>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</si>
  <si>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</si>
  <si>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</si>
  <si>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</si>
  <si>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</si>
  <si>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</si>
  <si>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</si>
  <si>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</si>
  <si>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</si>
  <si>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</si>
  <si>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</si>
  <si>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</si>
  <si>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</si>
  <si>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</si>
  <si>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</si>
  <si>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</si>
  <si>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</si>
  <si>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</si>
  <si>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</si>
  <si>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</si>
  <si>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</si>
  <si>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</si>
  <si>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</si>
  <si>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</si>
  <si>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</si>
  <si>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</si>
  <si>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</si>
  <si>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</si>
  <si>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</si>
  <si>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</si>
  <si>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</si>
  <si>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</si>
  <si>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</si>
  <si>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</si>
  <si>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</si>
  <si>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</si>
  <si>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</si>
  <si>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</si>
  <si>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</si>
  <si>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</si>
  <si>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</si>
  <si>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</si>
  <si>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</si>
  <si>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</si>
  <si>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</si>
  <si>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</si>
  <si>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</si>
  <si>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</si>
  <si>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</si>
  <si>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</si>
  <si>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</si>
  <si>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</si>
  <si>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</si>
  <si>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</si>
  <si>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</si>
  <si>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</si>
  <si>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</si>
  <si>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</si>
  <si>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</si>
  <si>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</si>
  <si>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</si>
  <si>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</si>
  <si>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</si>
  <si>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</si>
  <si>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</si>
  <si>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</si>
  <si>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</si>
  <si>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</si>
  <si>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</si>
  <si>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</si>
  <si>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</si>
  <si>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</si>
  <si>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</si>
  <si>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</si>
  <si>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</si>
  <si>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</si>
  <si>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</si>
  <si>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</si>
  <si>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</si>
  <si>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</si>
  <si>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</si>
  <si>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</si>
  <si>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</si>
  <si>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</si>
  <si>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</si>
  <si>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</si>
  <si>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</si>
  <si>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</si>
  <si>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</si>
  <si>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</si>
  <si>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</si>
  <si>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</si>
  <si>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</si>
  <si>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</si>
  <si>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</si>
  <si>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</si>
  <si>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</si>
  <si>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</si>
  <si>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</si>
  <si>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</si>
  <si>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</si>
  <si>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</si>
  <si>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</si>
  <si>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</si>
  <si>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</si>
  <si>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</si>
  <si>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</si>
  <si>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</si>
  <si>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</si>
  <si>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</si>
  <si>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</si>
  <si>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</si>
  <si>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</si>
  <si>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</si>
  <si>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</si>
  <si>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</si>
  <si>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</si>
  <si>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</si>
  <si>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</si>
  <si>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</si>
  <si>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</si>
  <si>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</si>
  <si>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</si>
  <si>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</si>
  <si>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</si>
  <si>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</si>
  <si>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</si>
  <si>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</si>
  <si>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</si>
  <si>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</si>
  <si>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</si>
  <si>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</si>
  <si>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</si>
  <si>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</si>
  <si>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</si>
  <si>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</si>
  <si>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</si>
  <si>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</si>
  <si>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</si>
  <si>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</si>
  <si>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</si>
  <si>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</si>
  <si>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</si>
  <si>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</si>
  <si>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</si>
  <si>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</si>
  <si>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</si>
  <si>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</si>
  <si>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</si>
  <si>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</si>
  <si>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</si>
  <si>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</si>
  <si>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</si>
  <si>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</si>
  <si>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</si>
  <si>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</si>
  <si>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</si>
  <si>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</si>
  <si>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</si>
  <si>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</si>
  <si>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</si>
  <si>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</si>
  <si>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</si>
  <si>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</si>
  <si>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</si>
  <si>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</si>
  <si>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</si>
  <si>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</si>
  <si>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</si>
  <si>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</si>
  <si>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</si>
  <si>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</si>
  <si>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</si>
  <si>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</si>
  <si>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</si>
  <si>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</si>
  <si>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</si>
  <si>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</si>
  <si>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</si>
  <si>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</si>
  <si>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</si>
  <si>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</si>
  <si>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</si>
  <si>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</si>
  <si>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</si>
  <si>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</si>
  <si>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</si>
  <si>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</si>
  <si>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</si>
  <si>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</si>
  <si>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</si>
  <si>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</si>
  <si>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</si>
  <si>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</si>
  <si>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</si>
  <si>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</si>
  <si>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</si>
  <si>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</si>
  <si>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</si>
  <si>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</si>
  <si>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</si>
  <si>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</si>
  <si>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</si>
  <si>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</si>
  <si>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</si>
  <si>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</si>
  <si>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</si>
  <si>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</si>
  <si>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</si>
  <si>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</si>
  <si>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</si>
  <si>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</si>
  <si>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</si>
  <si>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</si>
  <si>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</si>
  <si>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</si>
  <si>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</si>
  <si>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</si>
  <si>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</si>
  <si>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</si>
  <si>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</si>
  <si>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</si>
  <si>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</si>
  <si>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</si>
  <si>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</si>
  <si>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</si>
  <si>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</si>
  <si>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</si>
  <si>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</si>
  <si>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</si>
  <si>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</si>
  <si>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</si>
  <si>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</si>
  <si>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</si>
  <si>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</si>
  <si>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</si>
  <si>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</si>
  <si>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</si>
  <si>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</si>
  <si>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</si>
  <si>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</si>
  <si>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</si>
  <si>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</si>
  <si>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</si>
  <si>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</si>
  <si>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</si>
  <si>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</si>
  <si>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</si>
  <si>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</si>
  <si>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</si>
  <si>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</si>
  <si>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</si>
  <si>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</si>
  <si>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</si>
  <si>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</si>
  <si>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</si>
  <si>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</si>
  <si>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</si>
  <si>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</si>
  <si>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</si>
  <si>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</si>
  <si>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</si>
  <si>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</si>
  <si>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</si>
  <si>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</si>
  <si>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</si>
  <si>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</si>
  <si>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</si>
  <si>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</si>
  <si>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</si>
  <si>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</si>
  <si>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</si>
  <si>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</si>
  <si>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</si>
  <si>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</si>
  <si>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</si>
  <si>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</si>
  <si>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</si>
  <si>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</si>
  <si>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</si>
  <si>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</si>
  <si>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</si>
  <si>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</si>
  <si>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</si>
  <si>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</si>
  <si>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</si>
  <si>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</si>
  <si>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</si>
  <si>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</si>
  <si>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</si>
  <si>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</si>
  <si>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</si>
  <si>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</si>
  <si>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</si>
  <si>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</si>
  <si>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</si>
  <si>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</si>
  <si>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</si>
  <si>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</si>
  <si>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</si>
  <si>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</si>
  <si>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</si>
  <si>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</si>
  <si>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</si>
  <si>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</si>
  <si>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</si>
  <si>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</si>
  <si>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</si>
  <si>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</si>
  <si>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</si>
  <si>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</si>
  <si>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</si>
  <si>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</si>
  <si>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</si>
  <si>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</si>
  <si>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</si>
  <si>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</si>
  <si>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</si>
  <si>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</si>
  <si>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</si>
  <si>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</si>
  <si>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</si>
  <si>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</si>
  <si>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</si>
  <si>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</si>
  <si>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</si>
  <si>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</si>
  <si>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</si>
  <si>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</si>
  <si>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</si>
  <si>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</si>
  <si>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</si>
  <si>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</si>
  <si>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</si>
  <si>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</si>
  <si>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</si>
  <si>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</si>
  <si>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</si>
  <si>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</si>
  <si>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</si>
  <si>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</si>
  <si>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</si>
  <si>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</si>
  <si>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</si>
  <si>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</si>
  <si>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</si>
  <si>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</si>
  <si>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</si>
  <si>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</si>
  <si>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</si>
  <si>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</si>
  <si>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</si>
  <si>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</si>
  <si>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</si>
  <si>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</si>
  <si>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</si>
  <si>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</si>
  <si>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</si>
  <si>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</si>
  <si>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</si>
  <si>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</si>
  <si>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</si>
  <si>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</si>
  <si>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</si>
  <si>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</si>
  <si>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</si>
  <si>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</si>
  <si>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</si>
  <si>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</si>
  <si>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</si>
  <si>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</si>
  <si>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</si>
  <si>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</si>
  <si>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</si>
  <si>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</si>
  <si>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</si>
  <si>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</si>
  <si>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</si>
  <si>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</si>
  <si>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</si>
  <si>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</si>
  <si>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</si>
  <si>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</si>
  <si>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</si>
  <si>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</si>
  <si>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</si>
  <si>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</si>
  <si>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</si>
  <si>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</si>
  <si>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</si>
  <si>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</si>
  <si>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</si>
  <si>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</si>
  <si>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</si>
  <si>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</si>
  <si>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</si>
  <si>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</si>
  <si>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</si>
  <si>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</si>
  <si>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</si>
  <si>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</si>
  <si>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</si>
  <si>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</si>
  <si>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</si>
  <si>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</si>
  <si>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</si>
  <si>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</si>
  <si>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</si>
  <si>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</si>
  <si>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</si>
  <si>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</si>
  <si>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</si>
  <si>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</si>
  <si>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</si>
  <si>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</si>
  <si>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</si>
  <si>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</si>
  <si>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</si>
  <si>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</si>
  <si>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</si>
  <si>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</si>
  <si>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</si>
  <si>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</si>
  <si>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</si>
  <si>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</si>
  <si>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</si>
  <si>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</si>
  <si>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</si>
  <si>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</si>
  <si>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</si>
  <si>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</si>
  <si>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</si>
  <si>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</si>
  <si>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</si>
  <si>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</si>
  <si>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</si>
  <si>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</si>
  <si>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</si>
  <si>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</si>
  <si>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</si>
  <si>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</si>
  <si>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</si>
  <si>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</si>
  <si>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</si>
  <si>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</si>
  <si>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</si>
  <si>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</si>
  <si>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</si>
  <si>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</si>
  <si>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</si>
  <si>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</si>
  <si>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</si>
  <si>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</si>
  <si>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</si>
  <si>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</si>
  <si>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</si>
  <si>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</si>
  <si>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</si>
  <si>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</si>
  <si>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</si>
  <si>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</si>
  <si>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</si>
  <si>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</si>
  <si>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</si>
  <si>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</si>
  <si>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</si>
  <si>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</si>
  <si>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</si>
  <si>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</si>
  <si>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</si>
  <si>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</si>
  <si>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</si>
  <si>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</si>
  <si>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</si>
  <si>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</si>
  <si>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</si>
  <si>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</si>
  <si>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</si>
  <si>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</si>
  <si>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</si>
  <si>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</si>
  <si>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</si>
  <si>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</si>
  <si>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</si>
  <si>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</si>
  <si>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</si>
  <si>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</si>
  <si>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</si>
  <si>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</si>
  <si>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</si>
  <si>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</si>
  <si>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</si>
  <si>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</si>
  <si>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</si>
  <si>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</si>
  <si>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</si>
  <si>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</si>
  <si>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</si>
  <si>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</si>
  <si>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</si>
  <si>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</si>
  <si>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</si>
  <si>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</si>
  <si>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</si>
  <si>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</si>
  <si>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</si>
  <si>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</si>
  <si>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</si>
  <si>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</si>
  <si>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</si>
  <si>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</si>
  <si>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</si>
  <si>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</si>
  <si>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</si>
  <si>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</si>
  <si>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</si>
  <si>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</si>
  <si>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</si>
  <si>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</si>
  <si>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</si>
  <si>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</si>
  <si>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</si>
  <si>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</si>
  <si>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</si>
  <si>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</si>
  <si>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</si>
  <si>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</si>
  <si>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</si>
  <si>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</si>
  <si>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</si>
  <si>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</si>
  <si>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</si>
  <si>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</si>
  <si>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</si>
  <si>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</si>
  <si>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</si>
  <si>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</si>
  <si>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</si>
  <si>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</si>
  <si>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</si>
  <si>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</si>
  <si>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</si>
  <si>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</si>
  <si>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</si>
  <si>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</si>
  <si>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</si>
  <si>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</si>
  <si>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</si>
  <si>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</si>
  <si>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</si>
  <si>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</si>
  <si>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</si>
  <si>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</si>
  <si>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</si>
  <si>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</si>
  <si>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</si>
  <si>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</si>
  <si>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</si>
  <si>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</si>
  <si>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</si>
  <si>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</si>
  <si>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</si>
  <si>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</si>
  <si>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</si>
  <si>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</si>
  <si>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</si>
  <si>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</si>
  <si>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</si>
  <si>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</si>
  <si>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</si>
  <si>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</si>
  <si>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</si>
  <si>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</si>
  <si>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</si>
  <si>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</si>
  <si>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</si>
  <si>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</si>
  <si>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</si>
  <si>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</si>
  <si>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</si>
  <si>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</si>
  <si>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</si>
  <si>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</si>
  <si>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</si>
  <si>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</si>
  <si>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</si>
  <si>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</si>
  <si>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</si>
  <si>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</si>
  <si>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</si>
  <si>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</si>
  <si>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</si>
  <si>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</si>
  <si>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</si>
  <si>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</si>
  <si>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</si>
  <si>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</si>
  <si>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</si>
  <si>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</si>
  <si>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</si>
  <si>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</si>
  <si>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</si>
  <si>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</si>
  <si>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</si>
  <si>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</si>
  <si>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</si>
  <si>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</si>
  <si>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</si>
  <si>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</si>
  <si>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</si>
  <si>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</si>
  <si>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</si>
  <si>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</si>
  <si>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</si>
  <si>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</si>
  <si>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</si>
  <si>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</si>
  <si>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</si>
  <si>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</si>
  <si>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</si>
  <si>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</si>
  <si>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</si>
  <si>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</si>
  <si>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</si>
  <si>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</si>
  <si>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</si>
  <si>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</si>
  <si>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</si>
  <si>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</si>
  <si>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</si>
  <si>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</si>
  <si>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</si>
  <si>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</si>
  <si>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</si>
  <si>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</si>
  <si>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</si>
  <si>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</si>
  <si>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</si>
  <si>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</si>
  <si>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</si>
  <si>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</si>
  <si>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</si>
  <si>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</si>
  <si>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</si>
  <si>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</si>
  <si>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</si>
  <si>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</si>
  <si>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</si>
  <si>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</si>
  <si>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</si>
  <si>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</si>
  <si>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</si>
  <si>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</si>
  <si>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</si>
  <si>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</si>
  <si>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</si>
  <si>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</si>
  <si>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</si>
  <si>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</si>
  <si>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</si>
  <si>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</si>
  <si>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</si>
  <si>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</si>
  <si>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</si>
  <si>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</si>
  <si>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</si>
  <si>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</si>
  <si>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</si>
  <si>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</si>
  <si>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</si>
  <si>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</si>
  <si>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</si>
  <si>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</si>
  <si>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</si>
  <si>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</si>
  <si>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</si>
  <si>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</si>
  <si>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</si>
  <si>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</si>
  <si>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</si>
  <si>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</si>
  <si>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</si>
  <si>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</si>
  <si>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</si>
  <si>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</si>
  <si>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</si>
  <si>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</si>
  <si>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</si>
  <si>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</si>
  <si>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</si>
  <si>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</si>
  <si>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</si>
  <si>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</si>
  <si>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</si>
  <si>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</si>
  <si>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</si>
  <si>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</si>
  <si>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</si>
  <si>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</si>
  <si>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</si>
  <si>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</si>
  <si>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</si>
  <si>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</si>
  <si>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</si>
  <si>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</si>
  <si>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</si>
  <si>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</si>
  <si>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</si>
  <si>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</si>
  <si>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</si>
  <si>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</si>
  <si>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</si>
  <si>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</si>
  <si>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</si>
  <si>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</si>
  <si>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</si>
  <si>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</si>
  <si>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</si>
  <si>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</si>
  <si>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</si>
  <si>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</si>
  <si>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</si>
  <si>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</si>
  <si>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</si>
  <si>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</si>
  <si>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</si>
  <si>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</si>
  <si>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</si>
  <si>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</si>
  <si>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</si>
  <si>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</si>
  <si>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</si>
  <si>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</si>
  <si>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</si>
  <si>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</si>
  <si>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</si>
  <si>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</si>
  <si>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</si>
  <si>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</si>
  <si>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</si>
  <si>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</si>
  <si>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</si>
  <si>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</si>
  <si>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</si>
  <si>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</si>
  <si>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</si>
  <si>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</si>
  <si>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</si>
  <si>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</si>
  <si>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</si>
  <si>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</si>
  <si>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</si>
  <si>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</si>
  <si>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</si>
  <si>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</si>
  <si>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</si>
  <si>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</si>
  <si>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</si>
  <si>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</si>
  <si>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</si>
  <si>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</si>
  <si>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</si>
  <si>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</si>
  <si>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</si>
  <si>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</si>
  <si>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</si>
  <si>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</si>
  <si>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</si>
  <si>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</si>
  <si>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</si>
  <si>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</si>
  <si>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</si>
  <si>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</si>
  <si>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</si>
  <si>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</si>
  <si>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</si>
  <si>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</si>
  <si>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</si>
  <si>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</si>
  <si>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</si>
  <si>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</si>
  <si>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</si>
  <si>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</si>
  <si>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</si>
  <si>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</si>
  <si>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</si>
  <si>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</si>
  <si>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</si>
  <si>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</si>
  <si>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</si>
  <si>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</si>
  <si>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</si>
  <si>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</si>
  <si>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</si>
  <si>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</si>
  <si>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</si>
  <si>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</si>
  <si>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</si>
  <si>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</si>
  <si>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</si>
  <si>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</si>
  <si>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</si>
  <si>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</si>
  <si>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</si>
  <si>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</si>
  <si>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</si>
  <si>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</si>
  <si>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</si>
  <si>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</si>
  <si>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</si>
  <si>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</si>
  <si>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</si>
  <si>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</si>
  <si>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</si>
  <si>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</si>
  <si>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</si>
  <si>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</si>
  <si>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</si>
  <si>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</si>
  <si>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</si>
  <si>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</si>
  <si>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</si>
  <si>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</si>
  <si>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</si>
  <si>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</si>
  <si>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</si>
  <si>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</si>
  <si>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</si>
  <si>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</si>
  <si>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</si>
  <si>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</si>
  <si>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</si>
  <si>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</si>
  <si>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</si>
  <si>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</si>
  <si>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</si>
  <si>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</si>
  <si>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</si>
  <si>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</si>
  <si>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</si>
  <si>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</si>
  <si>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</si>
  <si>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</si>
  <si>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</si>
  <si>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</si>
  <si>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</si>
  <si>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</si>
  <si>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</si>
  <si>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</si>
  <si>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</si>
  <si>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</si>
  <si>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</si>
  <si>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</si>
  <si>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</si>
  <si>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</si>
  <si>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</si>
  <si>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</si>
  <si>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</si>
  <si>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</si>
  <si>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</si>
  <si>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</si>
  <si>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</si>
  <si>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</si>
  <si>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</si>
  <si>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</si>
  <si>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</si>
  <si>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</si>
  <si>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</si>
  <si>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</si>
  <si>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</si>
  <si>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</si>
  <si>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</si>
  <si>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</si>
  <si>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</si>
  <si>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</si>
  <si>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</si>
  <si>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</si>
  <si>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</si>
  <si>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</si>
  <si>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</si>
  <si>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</si>
  <si>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</si>
  <si>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</si>
  <si>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</si>
  <si>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</si>
  <si>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</si>
  <si>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</si>
  <si>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</si>
  <si>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</si>
  <si>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</si>
  <si>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</si>
  <si>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</si>
  <si>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</si>
  <si>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</si>
  <si>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</si>
  <si>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</si>
  <si>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</si>
  <si>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</si>
  <si>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</si>
  <si>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</si>
  <si>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</si>
  <si>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</si>
  <si>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</si>
  <si>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</si>
  <si>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</si>
  <si>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</si>
  <si>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</si>
  <si>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</si>
  <si>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</si>
  <si>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</si>
  <si>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</si>
  <si>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</si>
  <si>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</si>
  <si>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</si>
  <si>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</si>
  <si>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</si>
  <si>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</si>
  <si>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</si>
  <si>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</si>
  <si>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</si>
  <si>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</si>
  <si>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</si>
  <si>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</si>
  <si>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</si>
  <si>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</si>
  <si>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</si>
  <si>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</si>
  <si>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</si>
  <si>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</si>
  <si>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</si>
  <si>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</si>
  <si>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</si>
  <si>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</si>
  <si>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</si>
  <si>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</si>
  <si>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</si>
  <si>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</si>
  <si>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</si>
  <si>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</si>
  <si>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</si>
  <si>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</si>
  <si>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</si>
  <si>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</si>
  <si>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</si>
  <si>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</si>
  <si>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</si>
  <si>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</si>
  <si>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</si>
  <si>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</si>
  <si>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</si>
  <si>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</si>
  <si>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</si>
  <si>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</si>
  <si>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</si>
  <si>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</si>
  <si>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</si>
  <si>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</si>
  <si>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</si>
  <si>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</si>
  <si>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</si>
  <si>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</si>
  <si>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</si>
  <si>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</si>
  <si>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</si>
  <si>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</si>
  <si>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</si>
  <si>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</si>
  <si>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</si>
  <si>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</si>
  <si>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</si>
  <si>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</si>
  <si>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</si>
  <si>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</si>
  <si>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</si>
  <si>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</si>
  <si>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</si>
  <si>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</si>
  <si>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</si>
  <si>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</si>
  <si>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</si>
  <si>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</si>
  <si>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</si>
  <si>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</si>
  <si>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</si>
  <si>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</si>
  <si>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</si>
  <si>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</si>
  <si>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</si>
  <si>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</si>
  <si>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</si>
  <si>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</si>
  <si>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</si>
  <si>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</si>
  <si>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</si>
  <si>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</si>
  <si>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</si>
  <si>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</si>
  <si>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</si>
  <si>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</si>
  <si>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</si>
  <si>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</si>
  <si>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</si>
  <si>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</si>
  <si>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</si>
  <si>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</si>
  <si>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</si>
  <si>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</si>
  <si>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</si>
  <si>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</si>
  <si>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</si>
  <si>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</si>
  <si>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</si>
  <si>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</si>
  <si>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</si>
  <si>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</si>
  <si>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</si>
  <si>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</si>
  <si>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</si>
  <si>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</si>
  <si>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</si>
  <si>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</si>
  <si>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</si>
  <si>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</si>
  <si>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</si>
  <si>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</si>
  <si>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</si>
  <si>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</si>
  <si>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</si>
  <si>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</si>
  <si>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</si>
  <si>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</si>
  <si>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</si>
  <si>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</si>
  <si>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</si>
  <si>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</si>
  <si>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</si>
  <si>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</si>
  <si>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</si>
  <si>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</si>
  <si>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</si>
  <si>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</si>
  <si>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</si>
  <si>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</si>
  <si>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</si>
  <si>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</si>
  <si>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</si>
  <si>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</si>
  <si>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</si>
  <si>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</si>
  <si>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</si>
  <si>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</si>
  <si>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</si>
  <si>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</si>
  <si>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</si>
  <si>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</si>
  <si>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</si>
  <si>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</si>
  <si>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</si>
  <si>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</si>
  <si>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</si>
  <si>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</si>
  <si>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</si>
  <si>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</si>
  <si>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</si>
  <si>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</si>
  <si>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</si>
  <si>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</si>
  <si>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</si>
  <si>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</si>
  <si>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</si>
  <si>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</si>
  <si>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</si>
  <si>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</si>
  <si>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</si>
  <si>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</si>
  <si>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</si>
  <si>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762620-557</t>
  </si>
  <si>
    <t>ICBFCA19004342020</t>
  </si>
  <si>
    <t>Fomentar el fortalecimiento familiar y comunitario de los pueblos étnicos, través de acciones que recuperen y afiancen sus valores culturales y apoyen la producción de aliemntos para autocunsumo con el fin de contribuir a su pervivencia, asu desarrollo autonimo y a su inclusión social.</t>
  </si>
  <si>
    <t>Leycer Esther Bermudez Mosquera</t>
  </si>
  <si>
    <t>fundacionliceocomercial@gmail.com</t>
  </si>
  <si>
    <t>3152488346</t>
  </si>
  <si>
    <t>Instituto Colombiano de Bienestar Familiar - ICBF</t>
  </si>
  <si>
    <t>762616-422</t>
  </si>
  <si>
    <t>Prestar el servicio de atencion a niños y niñas menores de 5 años, o hasta su ingreso al grado de transicion, con el fin de promover el desarrollo integral de la primera infancia con calidad, de conformidad con el Lineamiento, Manual Operativo y las directrices establecidad por el ICBF.</t>
  </si>
  <si>
    <t>762616-1206</t>
  </si>
  <si>
    <t>762617-1110</t>
  </si>
  <si>
    <t>Prestar el servicio de educacion inicial en el marco de la atencion integral a mujeres gestantes, niños y niñas menores de 5 años, o hasta su ingreso al grado de transicion, deconformidad con el manual opertivo de la modalida y las directrices establecidas por el ICBF.</t>
  </si>
  <si>
    <t>762618-480</t>
  </si>
  <si>
    <t>762619-0297</t>
  </si>
  <si>
    <t>Prestar el servicio de desarrollo infantil en medio familiar- Dimf deconformidad con el Manual Operativo de la Modalidad Familiar y las Directrices establecidad por el ICBF</t>
  </si>
  <si>
    <t>762614-550</t>
  </si>
  <si>
    <t>Atender a la Primera Infancia en el marco de la Estrategia de Cero a Siempre de conformidad con las directrices y parametros del ICBF.</t>
  </si>
  <si>
    <t>Carrera 97A No 45-98 Piso 3 - Cali Valle del Cauca</t>
  </si>
  <si>
    <t>Calle 78N # 9-198 Int 115A - Popayán (Cauca)</t>
  </si>
  <si>
    <t>2021-76-10001891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</si>
</sst>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85" zoomScaleNormal="85" zoomScaleSheetLayoutView="40" zoomScalePageLayoutView="40" workbookViewId="0">
      <selection activeCell="C18" sqref="C18"/>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2653</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2696</v>
      </c>
      <c r="D15" s="35"/>
      <c r="E15" s="35"/>
      <c r="F15" s="5"/>
      <c r="G15" s="32" t="s">
        <v>1168</v>
      </c>
      <c r="H15" s="103" t="s">
        <v>1033</v>
      </c>
      <c r="I15" s="32" t="s">
        <v>2624</v>
      </c>
      <c r="J15" s="108" t="s">
        <v>2626</v>
      </c>
      <c r="L15" s="209" t="s">
        <v>8</v>
      </c>
      <c r="M15" s="209"/>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800181797</v>
      </c>
      <c r="C20" s="5"/>
      <c r="D20" s="73"/>
      <c r="E20" s="5"/>
      <c r="F20" s="5"/>
      <c r="G20" s="5"/>
      <c r="H20" s="186"/>
      <c r="I20" s="149" t="s">
        <v>1155</v>
      </c>
      <c r="J20" s="150" t="s">
        <v>1062</v>
      </c>
      <c r="K20" s="151">
        <v>991010478</v>
      </c>
      <c r="L20" s="152">
        <v>44197</v>
      </c>
      <c r="M20" s="152">
        <v>44561</v>
      </c>
      <c r="N20" s="135">
        <f>+(M20-L20)/30</f>
        <v>12.133333333333333</v>
      </c>
      <c r="O20" s="138"/>
      <c r="U20" s="134"/>
      <c r="V20" s="105">
        <f ca="1">NOW()</f>
        <v>44194.7486125</v>
      </c>
      <c r="W20" s="105">
        <f ca="1">NOW()</f>
        <v>44194.7486125</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LICEO COMERCIAL CIUDAD DE EL BORDO</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2676</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2654</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2683</v>
      </c>
      <c r="C48" s="112" t="s">
        <v>31</v>
      </c>
      <c r="D48" s="110" t="s">
        <v>2684</v>
      </c>
      <c r="E48" s="145">
        <v>42399</v>
      </c>
      <c r="F48" s="145">
        <v>42719</v>
      </c>
      <c r="G48" s="160">
        <f>IF(AND(E48&lt;&gt;"",F48&lt;&gt;""),((F48-E48)/30),"")</f>
        <v>10.666666666666666</v>
      </c>
      <c r="H48" s="114" t="s">
        <v>2685</v>
      </c>
      <c r="I48" s="113" t="s">
        <v>1155</v>
      </c>
      <c r="J48" s="113" t="s">
        <v>1062</v>
      </c>
      <c r="K48" s="116">
        <v>2430262221</v>
      </c>
      <c r="L48" s="115" t="s">
        <v>1148</v>
      </c>
      <c r="M48" s="117">
        <v>1</v>
      </c>
      <c r="N48" s="115" t="s">
        <v>27</v>
      </c>
      <c r="O48" s="115" t="s">
        <v>26</v>
      </c>
      <c r="P48" s="78"/>
    </row>
    <row r="49" spans="1:16" s="6" customFormat="1" ht="24.75" customHeight="1" x14ac:dyDescent="0.25">
      <c r="A49" s="143">
        <v>2</v>
      </c>
      <c r="B49" s="122" t="s">
        <v>2683</v>
      </c>
      <c r="C49" s="112" t="s">
        <v>31</v>
      </c>
      <c r="D49" s="110" t="s">
        <v>2686</v>
      </c>
      <c r="E49" s="145">
        <v>42716</v>
      </c>
      <c r="F49" s="145">
        <v>43084</v>
      </c>
      <c r="G49" s="160">
        <f t="shared" ref="G49:G50" si="2">IF(AND(E49&lt;&gt;"",F49&lt;&gt;""),((F49-E49)/30),"")</f>
        <v>12.266666666666667</v>
      </c>
      <c r="H49" s="114" t="s">
        <v>2685</v>
      </c>
      <c r="I49" s="113" t="s">
        <v>1155</v>
      </c>
      <c r="J49" s="113" t="s">
        <v>1062</v>
      </c>
      <c r="K49" s="116">
        <v>2224511787</v>
      </c>
      <c r="L49" s="115" t="s">
        <v>1148</v>
      </c>
      <c r="M49" s="117">
        <v>1</v>
      </c>
      <c r="N49" s="115" t="s">
        <v>27</v>
      </c>
      <c r="O49" s="115" t="s">
        <v>26</v>
      </c>
      <c r="P49" s="78"/>
    </row>
    <row r="50" spans="1:16" s="6" customFormat="1" ht="24.75" customHeight="1" x14ac:dyDescent="0.25">
      <c r="A50" s="143">
        <v>3</v>
      </c>
      <c r="B50" s="122" t="s">
        <v>2683</v>
      </c>
      <c r="C50" s="112" t="s">
        <v>31</v>
      </c>
      <c r="D50" s="110" t="s">
        <v>2687</v>
      </c>
      <c r="E50" s="145">
        <v>43085</v>
      </c>
      <c r="F50" s="145">
        <v>43404</v>
      </c>
      <c r="G50" s="160">
        <f t="shared" si="2"/>
        <v>10.633333333333333</v>
      </c>
      <c r="H50" s="119" t="s">
        <v>2688</v>
      </c>
      <c r="I50" s="113" t="s">
        <v>1155</v>
      </c>
      <c r="J50" s="113" t="s">
        <v>1062</v>
      </c>
      <c r="K50" s="116">
        <v>1176533095</v>
      </c>
      <c r="L50" s="115" t="s">
        <v>1148</v>
      </c>
      <c r="M50" s="117">
        <v>1</v>
      </c>
      <c r="N50" s="115" t="s">
        <v>27</v>
      </c>
      <c r="O50" s="115" t="s">
        <v>26</v>
      </c>
      <c r="P50" s="78"/>
    </row>
    <row r="51" spans="1:16" s="6" customFormat="1" ht="24.75" customHeight="1" outlineLevel="1" x14ac:dyDescent="0.25">
      <c r="A51" s="143">
        <v>4</v>
      </c>
      <c r="B51" s="122" t="s">
        <v>2683</v>
      </c>
      <c r="C51" s="112" t="s">
        <v>31</v>
      </c>
      <c r="D51" s="110" t="s">
        <v>2689</v>
      </c>
      <c r="E51" s="145">
        <v>43085</v>
      </c>
      <c r="F51" s="145">
        <v>43404</v>
      </c>
      <c r="G51" s="160">
        <f t="shared" ref="G51:G107" si="3">IF(AND(E51&lt;&gt;"",F51&lt;&gt;""),((F51-E51)/30),"")</f>
        <v>10.633333333333333</v>
      </c>
      <c r="H51" s="114" t="s">
        <v>2688</v>
      </c>
      <c r="I51" s="113" t="s">
        <v>1155</v>
      </c>
      <c r="J51" s="113" t="s">
        <v>1062</v>
      </c>
      <c r="K51" s="116">
        <v>192139541</v>
      </c>
      <c r="L51" s="115" t="s">
        <v>1148</v>
      </c>
      <c r="M51" s="117">
        <v>1</v>
      </c>
      <c r="N51" s="115" t="s">
        <v>27</v>
      </c>
      <c r="O51" s="115" t="s">
        <v>26</v>
      </c>
      <c r="P51" s="78"/>
    </row>
    <row r="52" spans="1:16" s="7" customFormat="1" ht="24.75" customHeight="1" outlineLevel="1" x14ac:dyDescent="0.25">
      <c r="A52" s="144">
        <v>5</v>
      </c>
      <c r="B52" s="111" t="s">
        <v>2683</v>
      </c>
      <c r="C52" s="112" t="s">
        <v>31</v>
      </c>
      <c r="D52" s="110" t="s">
        <v>2690</v>
      </c>
      <c r="E52" s="145">
        <v>43482</v>
      </c>
      <c r="F52" s="145">
        <v>43819</v>
      </c>
      <c r="G52" s="160">
        <f t="shared" si="3"/>
        <v>11.233333333333333</v>
      </c>
      <c r="H52" s="119" t="s">
        <v>2691</v>
      </c>
      <c r="I52" s="113" t="s">
        <v>1155</v>
      </c>
      <c r="J52" s="113" t="s">
        <v>1062</v>
      </c>
      <c r="K52" s="116">
        <v>2114142519</v>
      </c>
      <c r="L52" s="115" t="s">
        <v>1148</v>
      </c>
      <c r="M52" s="117">
        <v>1</v>
      </c>
      <c r="N52" s="115" t="s">
        <v>27</v>
      </c>
      <c r="O52" s="115" t="s">
        <v>1148</v>
      </c>
      <c r="P52" s="79"/>
    </row>
    <row r="53" spans="1:16" s="7" customFormat="1" ht="24.75" customHeight="1" outlineLevel="1" x14ac:dyDescent="0.25">
      <c r="A53" s="144">
        <v>6</v>
      </c>
      <c r="B53" s="122" t="s">
        <v>2683</v>
      </c>
      <c r="C53" s="112" t="s">
        <v>31</v>
      </c>
      <c r="D53" s="110" t="s">
        <v>2692</v>
      </c>
      <c r="E53" s="145">
        <v>41852</v>
      </c>
      <c r="F53" s="145">
        <v>42004</v>
      </c>
      <c r="G53" s="160">
        <f t="shared" si="3"/>
        <v>5.0666666666666664</v>
      </c>
      <c r="H53" s="119" t="s">
        <v>2693</v>
      </c>
      <c r="I53" s="113" t="s">
        <v>1155</v>
      </c>
      <c r="J53" s="113" t="s">
        <v>1039</v>
      </c>
      <c r="K53" s="116">
        <v>993863364</v>
      </c>
      <c r="L53" s="115" t="s">
        <v>1148</v>
      </c>
      <c r="M53" s="117">
        <v>1</v>
      </c>
      <c r="N53" s="115" t="s">
        <v>27</v>
      </c>
      <c r="O53" s="115" t="s">
        <v>26</v>
      </c>
      <c r="P53" s="79"/>
    </row>
    <row r="54" spans="1:16" s="7" customFormat="1" ht="24.75" customHeight="1" outlineLevel="1" x14ac:dyDescent="0.25">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2655</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t="s">
        <v>2677</v>
      </c>
      <c r="E114" s="145">
        <v>44044</v>
      </c>
      <c r="F114" s="145">
        <v>44196</v>
      </c>
      <c r="G114" s="160">
        <f>IF(AND(E114&lt;&gt;"",F114&lt;&gt;""),((F114-E114)/30),"")</f>
        <v>5.0666666666666664</v>
      </c>
      <c r="H114" s="122" t="s">
        <v>2679</v>
      </c>
      <c r="I114" s="121" t="s">
        <v>1155</v>
      </c>
      <c r="J114" s="121" t="s">
        <v>1035</v>
      </c>
      <c r="K114" s="123">
        <v>210000000</v>
      </c>
      <c r="L114" s="100">
        <f>+IF(AND(K114&gt;0,O114="Ejecución"),(K114/877802)*Tabla28[[#This Row],[% participación]],IF(AND(K114&gt;0,O114&lt;&gt;"Ejecución"),"-",""))</f>
        <v>239.23390468465553</v>
      </c>
      <c r="M114" s="124" t="s">
        <v>1148</v>
      </c>
      <c r="N114" s="173">
        <v>1</v>
      </c>
      <c r="O114" s="162" t="s">
        <v>1150</v>
      </c>
      <c r="P114" s="78"/>
    </row>
    <row r="115" spans="1:16" s="6" customFormat="1" ht="24.75" customHeight="1" x14ac:dyDescent="0.25">
      <c r="A115" s="143">
        <v>2</v>
      </c>
      <c r="B115" s="161" t="s">
        <v>2664</v>
      </c>
      <c r="C115" s="163" t="s">
        <v>31</v>
      </c>
      <c r="D115" s="63" t="s">
        <v>2678</v>
      </c>
      <c r="E115" s="145">
        <v>44063</v>
      </c>
      <c r="F115" s="145">
        <v>44196</v>
      </c>
      <c r="G115" s="160">
        <f t="shared" ref="G115:G116" si="4">IF(AND(E115&lt;&gt;"",F115&lt;&gt;""),((F115-E115)/30),"")</f>
        <v>4.4333333333333336</v>
      </c>
      <c r="H115" s="64" t="s">
        <v>2679</v>
      </c>
      <c r="I115" s="63" t="s">
        <v>421</v>
      </c>
      <c r="J115" s="63" t="s">
        <v>439</v>
      </c>
      <c r="K115" s="68">
        <v>114456000</v>
      </c>
      <c r="L115" s="100">
        <f>+IF(AND(K115&gt;0,O115="Ejecución"),(K115/877802)*Tabla28[[#This Row],[% participación]],IF(AND(K115&gt;0,O115&lt;&gt;"Ejecución"),"-",""))</f>
        <v>130.38931330755682</v>
      </c>
      <c r="M115" s="65" t="s">
        <v>1148</v>
      </c>
      <c r="N115" s="173">
        <v>1</v>
      </c>
      <c r="O115" s="162" t="s">
        <v>1150</v>
      </c>
      <c r="P115" s="78"/>
    </row>
    <row r="116" spans="1:16" s="6" customFormat="1" ht="24.75" customHeight="1" x14ac:dyDescent="0.25">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2659</v>
      </c>
      <c r="B163" s="240"/>
      <c r="C163" s="240"/>
      <c r="D163" s="240"/>
      <c r="E163" s="241"/>
      <c r="F163" s="242" t="s">
        <v>2660</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2657</v>
      </c>
      <c r="C168" s="223"/>
      <c r="D168" s="223"/>
      <c r="E168" s="8"/>
      <c r="F168" s="5"/>
      <c r="H168" s="81" t="s">
        <v>2656</v>
      </c>
      <c r="I168" s="246"/>
      <c r="J168" s="247"/>
      <c r="K168" s="247"/>
      <c r="L168" s="247"/>
      <c r="M168" s="247"/>
      <c r="N168" s="247"/>
      <c r="O168" s="248"/>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2667</v>
      </c>
      <c r="B172" s="181"/>
      <c r="C172" s="181"/>
      <c r="D172" s="181"/>
      <c r="E172" s="181"/>
      <c r="F172" s="181"/>
      <c r="G172" s="181"/>
      <c r="H172" s="181"/>
      <c r="I172" s="181"/>
      <c r="J172" s="181"/>
      <c r="K172" s="181"/>
      <c r="L172" s="181"/>
      <c r="M172" s="181"/>
      <c r="N172" s="181"/>
      <c r="O172" s="182"/>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2668</v>
      </c>
      <c r="C176" s="211"/>
      <c r="D176" s="211"/>
      <c r="E176" s="211"/>
      <c r="F176" s="211"/>
      <c r="G176" s="211"/>
      <c r="H176" s="20"/>
      <c r="I176" s="218" t="s">
        <v>2674</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2668</v>
      </c>
      <c r="C179" s="221"/>
      <c r="D179" s="221"/>
      <c r="E179" s="171">
        <v>0.02</v>
      </c>
      <c r="F179" s="170">
        <v>1E-3</v>
      </c>
      <c r="G179" s="165">
        <f>IF(F179&gt;0,SUM(E179+F179),"")</f>
        <v>2.1000000000000001E-2</v>
      </c>
      <c r="H179" s="5"/>
      <c r="I179" s="221" t="s">
        <v>2670</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2.1000000000000001E-2</v>
      </c>
      <c r="D185" s="91" t="s">
        <v>2628</v>
      </c>
      <c r="E185" s="94">
        <f>+(C185*SUM(K20:K35))</f>
        <v>20811220.038000003</v>
      </c>
      <c r="F185" s="92"/>
      <c r="G185" s="93"/>
      <c r="H185" s="88"/>
      <c r="I185" s="90" t="s">
        <v>2627</v>
      </c>
      <c r="J185" s="166">
        <f>+SUM(M179:M183)</f>
        <v>0.02</v>
      </c>
      <c r="K185" s="202" t="s">
        <v>2628</v>
      </c>
      <c r="L185" s="202"/>
      <c r="M185" s="94">
        <f>+J185*(SUM(K20:K35))</f>
        <v>19820209.559999999</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34302</v>
      </c>
      <c r="D193" s="5"/>
      <c r="E193" s="126">
        <v>302</v>
      </c>
      <c r="F193" s="5"/>
      <c r="G193" s="5"/>
      <c r="H193" s="147" t="s">
        <v>2680</v>
      </c>
      <c r="J193" s="5"/>
      <c r="K193" s="127">
        <v>39302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2658</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2694</v>
      </c>
      <c r="J211" s="27" t="s">
        <v>2622</v>
      </c>
      <c r="K211" s="148" t="s">
        <v>2695</v>
      </c>
      <c r="L211" s="21"/>
      <c r="M211" s="21"/>
      <c r="N211" s="21"/>
      <c r="O211" s="8"/>
    </row>
    <row r="212" spans="1:15" x14ac:dyDescent="0.25">
      <c r="A212" s="9"/>
      <c r="B212" s="27" t="s">
        <v>2619</v>
      </c>
      <c r="C212" s="147" t="s">
        <v>2680</v>
      </c>
      <c r="D212" s="21"/>
      <c r="G212" s="27" t="s">
        <v>2621</v>
      </c>
      <c r="H212" s="148" t="s">
        <v>2682</v>
      </c>
      <c r="J212" s="27" t="s">
        <v>2623</v>
      </c>
      <c r="K212" s="147" t="s">
        <v>2681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www.w3.org/XML/1998/namespace"/>
    <ds:schemaRef ds:uri="a65d333d-5b59-4810-bc94-b80d9325abbc"/>
    <ds:schemaRef ds:uri="http://purl.org/dc/terms/"/>
    <ds:schemaRef ds:uri="http://schemas.microsoft.com/office/infopath/2007/PartnerControls"/>
    <ds:schemaRef ds:uri="http://schemas.microsoft.com/office/2006/documentManagement/types"/>
    <ds:schemaRef ds:uri="http://schemas.microsoft.com/office/2006/metadata/properties"/>
    <ds:schemaRef ds:uri="4fb10211-09fb-4e80-9f0b-184718d5d98c"/>
    <ds:schemaRef ds:uri="http://purl.org/dc/dcmitype/"/>
    <ds:schemaRef ds:uri="http://schemas.openxmlformats.org/package/2006/metadata/core-propertie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Leycer</cp:lastModifiedBy>
  <cp:lastPrinted>2020-12-29T22:58:15Z</cp:lastPrinted>
  <dcterms:created xsi:type="dcterms:W3CDTF">2020-10-14T21:57:42Z</dcterms:created>
  <dcterms:modified xsi:type="dcterms:W3CDTF">2020-12-29T22:58:25Z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