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ycer\Desktop\ICBF BANCO 2021\5-Cali-2021-76-1000184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6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<sst xmlns="http://schemas.openxmlformats.org/spreadsheetml/2006/main" count="3157" uniqueCount="2709">
  <si>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</si>
  <si>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</si>
  <si>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</si>
  <si>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</si>
  <si>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</si>
  <si>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</si>
  <si>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</si>
  <si>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</si>
  <si>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</si>
  <si>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</si>
  <si>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</si>
  <si>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</si>
  <si>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</si>
  <si>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</si>
  <si>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</si>
  <si>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</si>
  <si>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</si>
  <si>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</si>
  <si>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</si>
  <si>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</si>
  <si>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</si>
  <si>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</si>
  <si>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</si>
  <si>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</si>
  <si>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</si>
  <si>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</si>
  <si>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</si>
  <si>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</si>
  <si>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</si>
  <si>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</si>
  <si>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</si>
  <si>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</si>
  <si>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</si>
  <si>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</si>
  <si>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</si>
  <si>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</si>
  <si>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</si>
  <si>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</si>
  <si>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</si>
  <si>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</si>
  <si>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</si>
  <si>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</si>
  <si>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</si>
  <si>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</si>
  <si>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</si>
  <si>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</si>
  <si>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</si>
  <si>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</si>
  <si>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</si>
  <si>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</si>
  <si>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</si>
  <si>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</si>
  <si>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</si>
  <si>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</si>
  <si>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</si>
  <si>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</si>
  <si>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</si>
  <si>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</si>
  <si>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</si>
  <si>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</si>
  <si>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</si>
  <si>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</si>
  <si>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</si>
  <si>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</si>
  <si>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</si>
  <si>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</si>
  <si>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</si>
  <si>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</si>
  <si>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</si>
  <si>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</si>
  <si>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</si>
  <si>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</si>
  <si>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</si>
  <si>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</si>
  <si>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</si>
  <si>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</si>
  <si>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</si>
  <si>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</si>
  <si>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</si>
  <si>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</si>
  <si>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</si>
  <si>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</si>
  <si>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</si>
  <si>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</si>
  <si>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</si>
  <si>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</si>
  <si>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</si>
  <si>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</si>
  <si>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</si>
  <si>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</si>
  <si>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</si>
  <si>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</si>
  <si>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</si>
  <si>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</si>
  <si>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</si>
  <si>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</si>
  <si>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</si>
  <si>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</si>
  <si>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</si>
  <si>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</si>
  <si>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</si>
  <si>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</si>
  <si>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</si>
  <si>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</si>
  <si>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</si>
  <si>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</si>
  <si>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</si>
  <si>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</si>
  <si>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</si>
  <si>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</si>
  <si>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</si>
  <si>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</si>
  <si>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</si>
  <si>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</si>
  <si>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</si>
  <si>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</si>
  <si>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</si>
  <si>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</si>
  <si>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</si>
  <si>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</si>
  <si>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</si>
  <si>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</si>
  <si>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</si>
  <si>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</si>
  <si>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</si>
  <si>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</si>
  <si>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</si>
  <si>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</si>
  <si>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</si>
  <si>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</si>
  <si>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</si>
  <si>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</si>
  <si>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</si>
  <si>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</si>
  <si>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</si>
  <si>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</si>
  <si>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</si>
  <si>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</si>
  <si>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</si>
  <si>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</si>
  <si>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</si>
  <si>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</si>
  <si>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</si>
  <si>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</si>
  <si>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</si>
  <si>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</si>
  <si>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</si>
  <si>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</si>
  <si>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</si>
  <si>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</si>
  <si>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</si>
  <si>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</si>
  <si>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</si>
  <si>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</si>
  <si>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</si>
  <si>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</si>
  <si>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</si>
  <si>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</si>
  <si>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</si>
  <si>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</si>
  <si>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</si>
  <si>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</si>
  <si>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</si>
  <si>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</si>
  <si>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</si>
  <si>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</si>
  <si>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</si>
  <si>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</si>
  <si>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</si>
  <si>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</si>
  <si>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</si>
  <si>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</si>
  <si>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</si>
  <si>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</si>
  <si>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</si>
  <si>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</si>
  <si>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</si>
  <si>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</si>
  <si>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</si>
  <si>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</si>
  <si>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</si>
  <si>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</si>
  <si>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</si>
  <si>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</si>
  <si>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</si>
  <si>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</si>
  <si>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</si>
  <si>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</si>
  <si>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</si>
  <si>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</si>
  <si>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</si>
  <si>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</si>
  <si>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</si>
  <si>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</si>
  <si>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</si>
  <si>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</si>
  <si>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</si>
  <si>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</si>
  <si>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</si>
  <si>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</si>
  <si>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</si>
  <si>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</si>
  <si>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</si>
  <si>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</si>
  <si>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</si>
  <si>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</si>
  <si>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</si>
  <si>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</si>
  <si>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</si>
  <si>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</si>
  <si>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</si>
  <si>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</si>
  <si>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</si>
  <si>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</si>
  <si>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</si>
  <si>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</si>
  <si>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</si>
  <si>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</si>
  <si>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</si>
  <si>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</si>
  <si>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</si>
  <si>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</si>
  <si>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</si>
  <si>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</si>
  <si>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</si>
  <si>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</si>
  <si>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</si>
  <si>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</si>
  <si>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</si>
  <si>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</si>
  <si>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</si>
  <si>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</si>
  <si>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</si>
  <si>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</si>
  <si>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</si>
  <si>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</si>
  <si>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</si>
  <si>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</si>
  <si>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</si>
  <si>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</si>
  <si>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</si>
  <si>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</si>
  <si>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</si>
  <si>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</si>
  <si>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</si>
  <si>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</si>
  <si>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</si>
  <si>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</si>
  <si>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</si>
  <si>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</si>
  <si>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</si>
  <si>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</si>
  <si>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</si>
  <si>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</si>
  <si>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</si>
  <si>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</si>
  <si>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</si>
  <si>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</si>
  <si>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</si>
  <si>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</si>
  <si>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</si>
  <si>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</si>
  <si>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</si>
  <si>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</si>
  <si>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</si>
  <si>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</si>
  <si>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</si>
  <si>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</si>
  <si>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</si>
  <si>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</si>
  <si>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</si>
  <si>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</si>
  <si>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</si>
  <si>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</si>
  <si>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</si>
  <si>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</si>
  <si>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</si>
  <si>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</si>
  <si>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</si>
  <si>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</si>
  <si>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</si>
  <si>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</si>
  <si>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</si>
  <si>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</si>
  <si>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</si>
  <si>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</si>
  <si>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</si>
  <si>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</si>
  <si>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</si>
  <si>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</si>
  <si>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</si>
  <si>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</si>
  <si>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</si>
  <si>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</si>
  <si>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</si>
  <si>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</si>
  <si>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</si>
  <si>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</si>
  <si>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</si>
  <si>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</si>
  <si>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</si>
  <si>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</si>
  <si>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</si>
  <si>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</si>
  <si>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</si>
  <si>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</si>
  <si>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</si>
  <si>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</si>
  <si>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</si>
  <si>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</si>
  <si>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</si>
  <si>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</si>
  <si>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</si>
  <si>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</si>
  <si>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</si>
  <si>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</si>
  <si>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</si>
  <si>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</si>
  <si>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</si>
  <si>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</si>
  <si>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</si>
  <si>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</si>
  <si>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</si>
  <si>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</si>
  <si>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</si>
  <si>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</si>
  <si>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</si>
  <si>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</si>
  <si>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</si>
  <si>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</si>
  <si>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</si>
  <si>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</si>
  <si>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</si>
  <si>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</si>
  <si>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</si>
  <si>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</si>
  <si>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</si>
  <si>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</si>
  <si>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</si>
  <si>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</si>
  <si>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</si>
  <si>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</si>
  <si>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</si>
  <si>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</si>
  <si>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</si>
  <si>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</si>
  <si>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</si>
  <si>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</si>
  <si>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</si>
  <si>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</si>
  <si>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</si>
  <si>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</si>
  <si>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</si>
  <si>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</si>
  <si>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</si>
  <si>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</si>
  <si>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</si>
  <si>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</si>
  <si>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</si>
  <si>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</si>
  <si>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</si>
  <si>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</si>
  <si>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</si>
  <si>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</si>
  <si>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</si>
  <si>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</si>
  <si>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</si>
  <si>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</si>
  <si>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</si>
  <si>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</si>
  <si>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</si>
  <si>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</si>
  <si>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</si>
  <si>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</si>
  <si>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</si>
  <si>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</si>
  <si>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</si>
  <si>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</si>
  <si>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</si>
  <si>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</si>
  <si>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</si>
  <si>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</si>
  <si>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</si>
  <si>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</si>
  <si>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</si>
  <si>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</si>
  <si>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</si>
  <si>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</si>
  <si>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</si>
  <si>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</si>
  <si>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</si>
  <si>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</si>
  <si>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</si>
  <si>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</si>
  <si>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</si>
  <si>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</si>
  <si>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</si>
  <si>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</si>
  <si>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</si>
  <si>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</si>
  <si>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</si>
  <si>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</si>
  <si>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</si>
  <si>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</si>
  <si>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</si>
  <si>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</si>
  <si>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</si>
  <si>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</si>
  <si>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</si>
  <si>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</si>
  <si>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</si>
  <si>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</si>
  <si>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</si>
  <si>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</si>
  <si>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</si>
  <si>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</si>
  <si>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</si>
  <si>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</si>
  <si>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</si>
  <si>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</si>
  <si>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</si>
  <si>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</si>
  <si>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</si>
  <si>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</si>
  <si>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</si>
  <si>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</si>
  <si>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</si>
  <si>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</si>
  <si>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</si>
  <si>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</si>
  <si>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</si>
  <si>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</si>
  <si>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</si>
  <si>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</si>
  <si>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</si>
  <si>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</si>
  <si>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</si>
  <si>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</si>
  <si>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</si>
  <si>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</si>
  <si>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</si>
  <si>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</si>
  <si>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</si>
  <si>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</si>
  <si>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</si>
  <si>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</si>
  <si>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</si>
  <si>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</si>
  <si>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</si>
  <si>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</si>
  <si>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</si>
  <si>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</si>
  <si>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</si>
  <si>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</si>
  <si>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</si>
  <si>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</si>
  <si>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</si>
  <si>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</si>
  <si>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</si>
  <si>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</si>
  <si>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</si>
  <si>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</si>
  <si>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</si>
  <si>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</si>
  <si>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</si>
  <si>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</si>
  <si>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</si>
  <si>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</si>
  <si>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</si>
  <si>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</si>
  <si>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</si>
  <si>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</si>
  <si>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</si>
  <si>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</si>
  <si>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</si>
  <si>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</si>
  <si>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</si>
  <si>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</si>
  <si>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</si>
  <si>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</si>
  <si>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</si>
  <si>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</si>
  <si>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</si>
  <si>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</si>
  <si>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</si>
  <si>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</si>
  <si>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</si>
  <si>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</si>
  <si>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</si>
  <si>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</si>
  <si>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</si>
  <si>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</si>
  <si>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</si>
  <si>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</si>
  <si>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</si>
  <si>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</si>
  <si>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</si>
  <si>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</si>
  <si>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</si>
  <si>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</si>
  <si>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</si>
  <si>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</si>
  <si>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</si>
  <si>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</si>
  <si>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</si>
  <si>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</si>
  <si>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</si>
  <si>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</si>
  <si>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</si>
  <si>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</si>
  <si>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</si>
  <si>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</si>
  <si>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</si>
  <si>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</si>
  <si>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</si>
  <si>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</si>
  <si>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</si>
  <si>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</si>
  <si>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</si>
  <si>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</si>
  <si>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</si>
  <si>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</si>
  <si>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</si>
  <si>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</si>
  <si>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</si>
  <si>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</si>
  <si>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</si>
  <si>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</si>
  <si>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</si>
  <si>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</si>
  <si>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</si>
  <si>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</si>
  <si>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</si>
  <si>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</si>
  <si>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</si>
  <si>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</si>
  <si>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</si>
  <si>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</si>
  <si>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</si>
  <si>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</si>
  <si>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</si>
  <si>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</si>
  <si>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</si>
  <si>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</si>
  <si>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</si>
  <si>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</si>
  <si>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</si>
  <si>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</si>
  <si>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</si>
  <si>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</si>
  <si>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</si>
  <si>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</si>
  <si>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</si>
  <si>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</si>
  <si>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</si>
  <si>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</si>
  <si>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</si>
  <si>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</si>
  <si>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</si>
  <si>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</si>
  <si>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</si>
  <si>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</si>
  <si>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</si>
  <si>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</si>
  <si>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</si>
  <si>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</si>
  <si>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</si>
  <si>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</si>
  <si>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</si>
  <si>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</si>
  <si>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</si>
  <si>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</si>
  <si>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</si>
  <si>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</si>
  <si>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</si>
  <si>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</si>
  <si>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</si>
  <si>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</si>
  <si>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</si>
  <si>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</si>
  <si>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</si>
  <si>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</si>
  <si>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</si>
  <si>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</si>
  <si>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</si>
  <si>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</si>
  <si>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</si>
  <si>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</si>
  <si>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</si>
  <si>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</si>
  <si>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</si>
  <si>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</si>
  <si>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</si>
  <si>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</si>
  <si>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</si>
  <si>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</si>
  <si>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</si>
  <si>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</si>
  <si>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</si>
  <si>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</si>
  <si>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</si>
  <si>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</si>
  <si>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</si>
  <si>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</si>
  <si>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</si>
  <si>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</si>
  <si>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</si>
  <si>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</si>
  <si>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</si>
  <si>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</si>
  <si>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</si>
  <si>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</si>
  <si>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</si>
  <si>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</si>
  <si>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</si>
  <si>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</si>
  <si>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</si>
  <si>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</si>
  <si>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</si>
  <si>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</si>
  <si>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</si>
  <si>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</si>
  <si>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</si>
  <si>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</si>
  <si>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</si>
  <si>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</si>
  <si>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</si>
  <si>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</si>
  <si>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</si>
  <si>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</si>
  <si>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</si>
  <si>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</si>
  <si>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</si>
  <si>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</si>
  <si>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</si>
  <si>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</si>
  <si>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</si>
  <si>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</si>
  <si>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</si>
  <si>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</si>
  <si>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</si>
  <si>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</si>
  <si>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</si>
  <si>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</si>
  <si>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</si>
  <si>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</si>
  <si>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</si>
  <si>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</si>
  <si>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</si>
  <si>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</si>
  <si>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</si>
  <si>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</si>
  <si>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</si>
  <si>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</si>
  <si>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</si>
  <si>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</si>
  <si>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</si>
  <si>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</si>
  <si>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</si>
  <si>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</si>
  <si>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</si>
  <si>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</si>
  <si>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</si>
  <si>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</si>
  <si>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</si>
  <si>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</si>
  <si>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</si>
  <si>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</si>
  <si>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</si>
  <si>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</si>
  <si>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</si>
  <si>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</si>
  <si>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</si>
  <si>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</si>
  <si>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</si>
  <si>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</si>
  <si>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</si>
  <si>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</si>
  <si>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</si>
  <si>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</si>
  <si>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</si>
  <si>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</si>
  <si>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</si>
  <si>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</si>
  <si>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</si>
  <si>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</si>
  <si>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</si>
  <si>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</si>
  <si>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</si>
  <si>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</si>
  <si>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</si>
  <si>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</si>
  <si>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</si>
  <si>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</si>
  <si>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</si>
  <si>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</si>
  <si>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</si>
  <si>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</si>
  <si>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</si>
  <si>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</si>
  <si>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</si>
  <si>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</si>
  <si>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</si>
  <si>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</si>
  <si>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</si>
  <si>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</si>
  <si>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</si>
  <si>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</si>
  <si>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</si>
  <si>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</si>
  <si>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</si>
  <si>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</si>
  <si>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</si>
  <si>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</si>
  <si>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</si>
  <si>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</si>
  <si>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</si>
  <si>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</si>
  <si>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</si>
  <si>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</si>
  <si>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</si>
  <si>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</si>
  <si>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</si>
  <si>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</si>
  <si>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</si>
  <si>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</si>
  <si>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</si>
  <si>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</si>
  <si>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</si>
  <si>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</si>
  <si>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</si>
  <si>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</si>
  <si>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</si>
  <si>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</si>
  <si>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</si>
  <si>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</si>
  <si>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</si>
  <si>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</si>
  <si>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</si>
  <si>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</si>
  <si>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</si>
  <si>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</si>
  <si>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</si>
  <si>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</si>
  <si>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</si>
  <si>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</si>
  <si>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</si>
  <si>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</si>
  <si>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</si>
  <si>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</si>
  <si>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</si>
  <si>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</si>
  <si>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</si>
  <si>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</si>
  <si>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</si>
  <si>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</si>
  <si>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</si>
  <si>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</si>
  <si>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</si>
  <si>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</si>
  <si>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</si>
  <si>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</si>
  <si>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</si>
  <si>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</si>
  <si>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</si>
  <si>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</si>
  <si>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</si>
  <si>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</si>
  <si>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</si>
  <si>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</si>
  <si>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</si>
  <si>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</si>
  <si>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</si>
  <si>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</si>
  <si>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</si>
  <si>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</si>
  <si>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</si>
  <si>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</si>
  <si>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</si>
  <si>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</si>
  <si>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</si>
  <si>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</si>
  <si>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</si>
  <si>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</si>
  <si>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</si>
  <si>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</si>
  <si>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</si>
  <si>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</si>
  <si>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</si>
  <si>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</si>
  <si>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</si>
  <si>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</si>
  <si>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</si>
  <si>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</si>
  <si>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</si>
  <si>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</si>
  <si>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</si>
  <si>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</si>
  <si>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</si>
  <si>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</si>
  <si>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</si>
  <si>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</si>
  <si>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</si>
  <si>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</si>
  <si>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</si>
  <si>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</si>
  <si>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</si>
  <si>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</si>
  <si>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</si>
  <si>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</si>
  <si>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</si>
  <si>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</si>
  <si>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</si>
  <si>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</si>
  <si>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</si>
  <si>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</si>
  <si>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</si>
  <si>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</si>
  <si>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</si>
  <si>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</si>
  <si>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</si>
  <si>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</si>
  <si>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</si>
  <si>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</si>
  <si>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</si>
  <si>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</si>
  <si>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</si>
  <si>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</si>
  <si>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</si>
  <si>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</si>
  <si>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</si>
  <si>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</si>
  <si>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</si>
  <si>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</si>
  <si>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</si>
  <si>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</si>
  <si>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</si>
  <si>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</si>
  <si>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</si>
  <si>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</si>
  <si>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</si>
  <si>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</si>
  <si>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</si>
  <si>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</si>
  <si>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</si>
  <si>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</si>
  <si>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</si>
  <si>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</si>
  <si>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</si>
  <si>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</si>
  <si>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</si>
  <si>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</si>
  <si>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</si>
  <si>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</si>
  <si>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</si>
  <si>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</si>
  <si>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</si>
  <si>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</si>
  <si>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</si>
  <si>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</si>
  <si>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</si>
  <si>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</si>
  <si>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</si>
  <si>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</si>
  <si>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</si>
  <si>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</si>
  <si>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</si>
  <si>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</si>
  <si>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</si>
  <si>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</si>
  <si>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</si>
  <si>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</si>
  <si>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</si>
  <si>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</si>
  <si>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</si>
  <si>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</si>
  <si>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</si>
  <si>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</si>
  <si>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</si>
  <si>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</si>
  <si>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</si>
  <si>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</si>
  <si>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</si>
  <si>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</si>
  <si>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</si>
  <si>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</si>
  <si>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</si>
  <si>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</si>
  <si>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</si>
  <si>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</si>
  <si>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</si>
  <si>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</si>
  <si>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</si>
  <si>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</si>
  <si>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</si>
  <si>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</si>
  <si>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</si>
  <si>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</si>
  <si>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</si>
  <si>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</si>
  <si>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</si>
  <si>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</si>
  <si>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</si>
  <si>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</si>
  <si>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</si>
  <si>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</si>
  <si>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</si>
  <si>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</si>
  <si>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</si>
  <si>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</si>
  <si>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</si>
  <si>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</si>
  <si>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</si>
  <si>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</si>
  <si>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</si>
  <si>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</si>
  <si>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</si>
  <si>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</si>
  <si>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</si>
  <si>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</si>
  <si>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</si>
  <si>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</si>
  <si>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</si>
  <si>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</si>
  <si>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</si>
  <si>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</si>
  <si>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</si>
  <si>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</si>
  <si>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</si>
  <si>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</si>
  <si>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</si>
  <si>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</si>
  <si>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</si>
  <si>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</si>
  <si>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</si>
  <si>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</si>
  <si>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</si>
  <si>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</si>
  <si>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</si>
  <si>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</si>
  <si>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</si>
  <si>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</si>
  <si>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</si>
  <si>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</si>
  <si>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</si>
  <si>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</si>
  <si>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</si>
  <si>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</si>
  <si>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</si>
  <si>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</si>
  <si>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</si>
  <si>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</si>
  <si>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</si>
  <si>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</si>
  <si>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</si>
  <si>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</si>
  <si>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</si>
  <si>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</si>
  <si>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</si>
  <si>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</si>
  <si>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</si>
  <si>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</si>
  <si>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</si>
  <si>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</si>
  <si>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</si>
  <si>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</si>
  <si>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</si>
  <si>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</si>
  <si>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</si>
  <si>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</si>
  <si>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</si>
  <si>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</si>
  <si>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</si>
  <si>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</si>
  <si>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</si>
  <si>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</si>
  <si>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</si>
  <si>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</si>
  <si>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</si>
  <si>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</si>
  <si>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</si>
  <si>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</si>
  <si>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</si>
  <si>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</si>
  <si>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</si>
  <si>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</si>
  <si>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</si>
  <si>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</si>
  <si>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</si>
  <si>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</si>
  <si>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</si>
  <si>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</si>
  <si>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</si>
  <si>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</si>
  <si>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</si>
  <si>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</si>
  <si>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</si>
  <si>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</si>
  <si>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</si>
  <si>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</si>
  <si>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</si>
  <si>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</si>
  <si>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</si>
  <si>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</si>
  <si>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</si>
  <si>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</si>
  <si>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</si>
  <si>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</si>
  <si>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</si>
  <si>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</si>
  <si>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</si>
  <si>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</si>
  <si>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</si>
  <si>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</si>
  <si>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</si>
  <si>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</si>
  <si>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</si>
  <si>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</si>
  <si>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</si>
  <si>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</si>
  <si>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</si>
  <si>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</si>
  <si>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</si>
  <si>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</si>
  <si>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</si>
  <si>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</si>
  <si>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</si>
  <si>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</si>
  <si>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</si>
  <si>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</si>
  <si>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</si>
  <si>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</si>
  <si>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</si>
  <si>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</si>
  <si>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</si>
  <si>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</si>
  <si>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</si>
  <si>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</si>
  <si>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</si>
  <si>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</si>
  <si>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</si>
  <si>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</si>
  <si>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</si>
  <si>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</si>
  <si>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</si>
  <si>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</si>
  <si>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</si>
  <si>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</si>
  <si>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</si>
  <si>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</si>
  <si>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</si>
  <si>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</si>
  <si>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</si>
  <si>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</si>
  <si>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</si>
  <si>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</si>
  <si>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</si>
  <si>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</si>
  <si>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</si>
  <si>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</si>
  <si>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</si>
  <si>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</si>
  <si>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</si>
  <si>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</si>
  <si>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</si>
  <si>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</si>
  <si>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</si>
  <si>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</si>
  <si>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</si>
  <si>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</si>
  <si>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</si>
  <si>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</si>
  <si>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</si>
  <si>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</si>
  <si>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</si>
  <si>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</si>
  <si>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</si>
  <si>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</si>
  <si>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</si>
  <si>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</si>
  <si>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</si>
  <si>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</si>
  <si>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</si>
  <si>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</si>
  <si>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</si>
  <si>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</si>
  <si>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</si>
  <si>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</si>
  <si>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</si>
  <si>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</si>
  <si>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</si>
  <si>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</si>
  <si>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</si>
  <si>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</si>
  <si>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</si>
  <si>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</si>
  <si>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</si>
  <si>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</si>
  <si>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</si>
  <si>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</si>
  <si>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</si>
  <si>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</si>
  <si>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</si>
  <si>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</si>
  <si>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</si>
  <si>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</si>
  <si>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</si>
  <si>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</si>
  <si>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</si>
  <si>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</si>
  <si>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</si>
  <si>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</si>
  <si>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</si>
  <si>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</si>
  <si>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</si>
  <si>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</si>
  <si>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</si>
  <si>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</si>
  <si>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</si>
  <si>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</si>
  <si>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</si>
  <si>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</si>
  <si>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</si>
  <si>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</si>
  <si>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</si>
  <si>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</si>
  <si>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</si>
  <si>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</si>
  <si>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</si>
  <si>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</si>
  <si>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</si>
  <si>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</si>
  <si>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</si>
  <si>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</si>
  <si>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</si>
  <si>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</si>
  <si>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</si>
  <si>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</si>
  <si>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</si>
  <si>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</si>
  <si>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</si>
  <si>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</si>
  <si>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</si>
  <si>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</si>
  <si>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</si>
  <si>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</si>
  <si>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</si>
  <si>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</si>
  <si>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</si>
  <si>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</si>
  <si>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</si>
  <si>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</si>
  <si>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</si>
  <si>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</si>
  <si>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</si>
  <si>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</si>
  <si>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</si>
  <si>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</si>
  <si>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</si>
  <si>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</si>
  <si>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</si>
  <si>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</si>
  <si>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</si>
  <si>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</si>
  <si>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</si>
  <si>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</si>
  <si>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</si>
  <si>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</si>
  <si>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</si>
  <si>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</si>
  <si>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</si>
  <si>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</si>
  <si>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</si>
  <si>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</si>
  <si>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</si>
  <si>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</si>
  <si>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</si>
  <si>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</si>
  <si>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</si>
  <si>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</si>
  <si>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</si>
  <si>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</si>
  <si>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</si>
  <si>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</si>
  <si>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</si>
  <si>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</si>
  <si>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</si>
  <si>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</si>
  <si>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</si>
  <si>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</si>
  <si>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</si>
  <si>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</si>
  <si>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</si>
  <si>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</si>
  <si>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</si>
  <si>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</si>
  <si>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</si>
  <si>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</si>
  <si>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</si>
  <si>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</si>
  <si>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</si>
  <si>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</si>
  <si>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</si>
  <si>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</si>
  <si>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</si>
  <si>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</si>
  <si>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</si>
  <si>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</si>
  <si>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</si>
  <si>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</si>
  <si>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</si>
  <si>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</si>
  <si>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</si>
  <si>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</si>
  <si>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</si>
  <si>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</si>
  <si>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</si>
  <si>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</si>
  <si>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</si>
  <si>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</si>
  <si>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</si>
  <si>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</si>
  <si>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</si>
  <si>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</si>
  <si>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</si>
  <si>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</si>
  <si>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</si>
  <si>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</si>
  <si>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</si>
  <si>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</si>
  <si>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</si>
  <si>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</si>
  <si>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</si>
  <si>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</si>
  <si>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</si>
  <si>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</si>
  <si>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</si>
  <si>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</si>
  <si>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</si>
  <si>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</si>
  <si>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</si>
  <si>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</si>
  <si>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</si>
  <si>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</si>
  <si>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</si>
  <si>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</si>
  <si>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</si>
  <si>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</si>
  <si>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</si>
  <si>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</si>
  <si>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</si>
  <si>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</si>
  <si>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</si>
  <si>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</si>
  <si>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</si>
  <si>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</si>
  <si>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</si>
  <si>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</si>
  <si>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</si>
  <si>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</si>
  <si>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</si>
  <si>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</si>
  <si>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</si>
  <si>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</si>
  <si>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</si>
  <si>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</si>
  <si>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</si>
  <si>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</si>
  <si>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</si>
  <si>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</si>
  <si>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</si>
  <si>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</si>
  <si>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</si>
  <si>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</si>
  <si>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</si>
  <si>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</si>
  <si>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</si>
  <si>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</si>
  <si>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</si>
  <si>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</si>
  <si>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</si>
  <si>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</si>
  <si>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</si>
  <si>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</si>
  <si>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</si>
  <si>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</si>
  <si>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</si>
  <si>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</si>
  <si>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</si>
  <si>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</si>
  <si>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</si>
  <si>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</si>
  <si>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</si>
  <si>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</si>
  <si>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</si>
  <si>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</si>
  <si>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</si>
  <si>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</si>
  <si>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</si>
  <si>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</si>
  <si>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</si>
  <si>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</si>
  <si>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</si>
  <si>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</si>
  <si>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</si>
  <si>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</si>
  <si>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</si>
  <si>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</si>
  <si>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</si>
  <si>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</si>
  <si>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</si>
  <si>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</si>
  <si>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</si>
  <si>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</si>
  <si>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</si>
  <si>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</si>
  <si>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</si>
  <si>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</si>
  <si>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</si>
  <si>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</si>
  <si>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</si>
  <si>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</si>
  <si>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</si>
  <si>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</si>
  <si>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</si>
  <si>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</si>
  <si>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</si>
  <si>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</si>
  <si>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</si>
  <si>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</si>
  <si>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</si>
  <si>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</si>
  <si>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</si>
  <si>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</si>
  <si>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</si>
  <si>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</si>
  <si>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</si>
  <si>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</si>
  <si>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</si>
  <si>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</si>
  <si>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</si>
  <si>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</si>
  <si>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</si>
  <si>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</si>
  <si>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</si>
  <si>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</si>
  <si>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</si>
  <si>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</si>
  <si>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</si>
  <si>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</si>
  <si>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</si>
  <si>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</si>
  <si>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</si>
  <si>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</si>
  <si>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</si>
  <si>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</si>
  <si>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</si>
  <si>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</si>
  <si>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</si>
  <si>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</si>
  <si>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</si>
  <si>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</si>
  <si>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</si>
  <si>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</si>
  <si>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</si>
  <si>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</si>
  <si>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</si>
  <si>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</si>
  <si>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</si>
  <si>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</si>
  <si>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</si>
  <si>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</si>
  <si>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</si>
  <si>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</si>
  <si>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</si>
  <si>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</si>
  <si>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</si>
  <si>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</si>
  <si>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</si>
  <si>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</si>
  <si>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</si>
  <si>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</si>
  <si>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</si>
  <si>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</si>
  <si>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</si>
  <si>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</si>
  <si>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</si>
  <si>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</si>
  <si>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</si>
  <si>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</si>
  <si>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</si>
  <si>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</si>
  <si>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</si>
  <si>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</si>
  <si>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</si>
  <si>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</si>
  <si>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</si>
  <si>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</si>
  <si>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</si>
  <si>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</si>
  <si>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</si>
  <si>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</si>
  <si>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</si>
  <si>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</si>
  <si>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</si>
  <si>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</si>
  <si>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</si>
  <si>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</si>
  <si>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</si>
  <si>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</si>
  <si>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</si>
  <si>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</si>
  <si>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</si>
  <si>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</si>
  <si>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</si>
  <si>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</si>
  <si>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</si>
  <si>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</si>
  <si>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</si>
  <si>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</si>
  <si>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</si>
  <si>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</si>
  <si>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</si>
  <si>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</si>
  <si>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</si>
  <si>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</si>
  <si>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</si>
  <si>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</si>
  <si>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</si>
  <si>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</si>
  <si>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</si>
  <si>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</si>
  <si>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</si>
  <si>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</si>
  <si>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</si>
  <si>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</si>
  <si>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</si>
  <si>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</si>
  <si>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</si>
  <si>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</si>
  <si>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</si>
  <si>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</si>
  <si>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</si>
  <si>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</si>
  <si>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</si>
  <si>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</si>
  <si>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</si>
  <si>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</si>
  <si>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</si>
  <si>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</si>
  <si>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</si>
  <si>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</si>
  <si>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</si>
  <si>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</si>
  <si>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</si>
  <si>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</si>
  <si>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</si>
  <si>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</si>
  <si>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</si>
  <si>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</si>
  <si>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</si>
  <si>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</si>
  <si>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</si>
  <si>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</si>
  <si>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</si>
  <si>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</si>
  <si>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</si>
  <si>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</si>
  <si>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</si>
  <si>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</si>
  <si>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</si>
  <si>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</si>
  <si>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</si>
  <si>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</si>
  <si>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</si>
  <si>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</si>
  <si>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</si>
  <si>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</si>
  <si>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</si>
  <si>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</si>
  <si>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</si>
  <si>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</si>
  <si>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</si>
  <si>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</si>
  <si>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</si>
  <si>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</si>
  <si>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</si>
  <si>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</si>
  <si>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</si>
  <si>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</si>
  <si>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</si>
  <si>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</si>
  <si>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</si>
  <si>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</si>
  <si>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</si>
  <si>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</si>
  <si>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</si>
  <si>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</si>
  <si>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</si>
  <si>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</si>
  <si>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</si>
  <si>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</si>
  <si>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</si>
  <si>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</si>
  <si>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</si>
  <si>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</si>
  <si>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</si>
  <si>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</si>
  <si>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</si>
  <si>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</si>
  <si>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</si>
  <si>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</si>
  <si>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</si>
  <si>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</si>
  <si>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</si>
  <si>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</si>
  <si>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</si>
  <si>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</si>
  <si>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</si>
  <si>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</si>
  <si>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</si>
  <si>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</si>
  <si>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</si>
  <si>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</si>
  <si>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</si>
  <si>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</si>
  <si>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</si>
  <si>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</si>
  <si>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</si>
  <si>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</si>
  <si>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</si>
  <si>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</si>
  <si>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</si>
  <si>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</si>
  <si>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</si>
  <si>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</si>
  <si>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</si>
  <si>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</si>
  <si>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</si>
  <si>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</si>
  <si>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</si>
  <si>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</si>
  <si>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</si>
  <si>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</si>
  <si>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</si>
  <si>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</si>
  <si>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</si>
  <si>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</si>
  <si>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</si>
  <si>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</si>
  <si>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</si>
  <si>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</si>
  <si>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</si>
  <si>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</si>
  <si>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</si>
  <si>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</si>
  <si>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</si>
  <si>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</si>
  <si>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</si>
  <si>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</si>
  <si>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</si>
  <si>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</si>
  <si>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</si>
  <si>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</si>
  <si>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</si>
  <si>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</si>
  <si>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</si>
  <si>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</si>
  <si>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</si>
  <si>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</si>
  <si>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</si>
  <si>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</si>
  <si>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</si>
  <si>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</si>
  <si>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</si>
  <si>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</si>
  <si>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</si>
  <si>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</si>
  <si>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</si>
  <si>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</si>
  <si>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</si>
  <si>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</si>
  <si>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</si>
  <si>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</si>
  <si>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</si>
  <si>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</si>
  <si>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</si>
  <si>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</si>
  <si>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</si>
  <si>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</si>
  <si>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</si>
  <si>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</si>
  <si>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</si>
  <si>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</si>
  <si>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</si>
  <si>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</si>
  <si>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</si>
  <si>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</si>
  <si>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</si>
  <si>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</si>
  <si>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</si>
  <si>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</si>
  <si>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</si>
  <si>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</si>
  <si>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</si>
  <si>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</si>
  <si>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</si>
  <si>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</si>
  <si>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</si>
  <si>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</si>
  <si>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</si>
  <si>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</si>
  <si>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</si>
  <si>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</si>
  <si>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</si>
  <si>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</si>
  <si>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</si>
  <si>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</si>
  <si>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</si>
  <si>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</si>
  <si>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</si>
  <si>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</si>
  <si>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</si>
  <si>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</si>
  <si>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</si>
  <si>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</si>
  <si>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</si>
  <si>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</si>
  <si>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</si>
  <si>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</si>
  <si>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</si>
  <si>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</si>
  <si>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</si>
  <si>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</si>
  <si>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</si>
  <si>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</si>
  <si>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</si>
  <si>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</si>
  <si>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</si>
  <si>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</si>
  <si>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</si>
  <si>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</si>
  <si>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</si>
  <si>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</si>
  <si>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</si>
  <si>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</si>
  <si>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</si>
  <si>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</si>
  <si>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</si>
  <si>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</si>
  <si>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</si>
  <si>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</si>
  <si>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</si>
  <si>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</si>
  <si>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</si>
  <si>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</si>
  <si>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</si>
  <si>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</si>
  <si>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</si>
  <si>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</si>
  <si>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</si>
  <si>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</si>
  <si>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</si>
  <si>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</si>
  <si>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</si>
  <si>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</si>
  <si>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</si>
  <si>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</si>
  <si>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</si>
  <si>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</si>
  <si>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</si>
  <si>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</si>
  <si>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</si>
  <si>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</si>
  <si>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</si>
  <si>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</si>
  <si>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</si>
  <si>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</si>
  <si>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</si>
  <si>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</si>
  <si>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</si>
  <si>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</si>
  <si>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</si>
  <si>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</si>
  <si>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</si>
  <si>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</si>
  <si>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</si>
  <si>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</si>
  <si>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</si>
  <si>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</si>
  <si>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</si>
  <si>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</si>
  <si>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</si>
  <si>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</si>
  <si>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</si>
  <si>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</si>
  <si>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</si>
  <si>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</si>
  <si>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</si>
  <si>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</si>
  <si>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</si>
  <si>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</si>
  <si>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</si>
  <si>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</si>
  <si>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</si>
  <si>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</si>
  <si>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</si>
  <si>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</si>
  <si>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</si>
  <si>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</si>
  <si>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</si>
  <si>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</si>
  <si>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</si>
  <si>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</si>
  <si>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</si>
  <si>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</si>
  <si>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</si>
  <si>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</si>
  <si>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</si>
  <si>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</si>
  <si>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</si>
  <si>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</si>
  <si>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</si>
  <si>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</si>
  <si>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</si>
  <si>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</si>
  <si>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</si>
  <si>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</si>
  <si>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</si>
  <si>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</si>
  <si>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</si>
  <si>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</si>
  <si>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</si>
  <si>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</si>
  <si>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</si>
  <si>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</si>
  <si>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</si>
  <si>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</si>
  <si>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</si>
  <si>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</si>
  <si>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</si>
  <si>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</si>
  <si>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</si>
  <si>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</si>
  <si>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</si>
  <si>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</si>
  <si>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</si>
  <si>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</si>
  <si>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</si>
  <si>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</si>
  <si>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</si>
  <si>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</si>
  <si>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</si>
  <si>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</si>
  <si>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</si>
  <si>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</si>
  <si>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</si>
  <si>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</si>
  <si>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</si>
  <si>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</si>
  <si>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</si>
  <si>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</si>
  <si>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</si>
  <si>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</si>
  <si>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</si>
  <si>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</si>
  <si>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</si>
  <si>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</si>
  <si>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</si>
  <si>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</si>
  <si>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</si>
  <si>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</si>
  <si>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</si>
  <si>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</si>
  <si>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</si>
  <si>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</si>
  <si>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</si>
  <si>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</si>
  <si>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</si>
  <si>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</si>
  <si>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</si>
  <si>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</si>
  <si>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</si>
  <si>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</si>
  <si>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</si>
  <si>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</si>
  <si>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</si>
  <si>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</si>
  <si>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</si>
  <si>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</si>
  <si>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</si>
  <si>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</si>
  <si>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</si>
  <si>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</si>
  <si>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</si>
  <si>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</si>
  <si>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</si>
  <si>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</si>
  <si>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</si>
  <si>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</si>
  <si>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</si>
  <si>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</si>
  <si>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</si>
  <si>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</si>
  <si>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</si>
  <si>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</si>
  <si>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</si>
  <si>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</si>
  <si>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</si>
  <si>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</si>
  <si>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</si>
  <si>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</si>
  <si>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</si>
  <si>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</si>
  <si>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</si>
  <si>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</si>
  <si>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</si>
  <si>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</si>
  <si>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</si>
  <si>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</si>
  <si>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</si>
  <si>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</si>
  <si>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</si>
  <si>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</si>
  <si>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</si>
  <si>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</si>
  <si>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</si>
  <si>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</si>
  <si>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</si>
  <si>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</si>
  <si>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</si>
  <si>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</si>
  <si>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</si>
  <si>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</si>
  <si>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</si>
  <si>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</si>
  <si>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</si>
  <si>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</si>
  <si>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</si>
  <si>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</si>
  <si>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</si>
  <si>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</si>
  <si>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</si>
  <si>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</si>
  <si>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</si>
  <si>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</si>
  <si>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</si>
  <si>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</si>
  <si>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</si>
  <si>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</si>
  <si>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</si>
  <si>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</si>
  <si>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</si>
  <si>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</si>
  <si>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</si>
  <si>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</si>
  <si>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</si>
  <si>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</si>
  <si>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</si>
  <si>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</si>
  <si>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</si>
  <si>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</si>
  <si>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</si>
  <si>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</si>
  <si>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</si>
  <si>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</si>
  <si>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</si>
  <si>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</si>
  <si>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</si>
  <si>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</si>
  <si>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</si>
  <si>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</si>
  <si>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</si>
  <si>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</si>
  <si>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</si>
  <si>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</si>
  <si>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</si>
  <si>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</si>
  <si>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</si>
  <si>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</si>
  <si>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</si>
  <si>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</si>
  <si>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</si>
  <si>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</si>
  <si>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</si>
  <si>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</si>
  <si>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</si>
  <si>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</si>
  <si>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</si>
  <si>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</si>
  <si>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</si>
  <si>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</si>
  <si>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</si>
  <si>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</si>
  <si>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</si>
  <si>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</si>
  <si>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</si>
  <si>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</si>
  <si>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</si>
  <si>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</si>
  <si>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</si>
  <si>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</si>
  <si>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</si>
  <si>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</si>
  <si>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</si>
  <si>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</si>
  <si>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</si>
  <si>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</si>
  <si>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</si>
  <si>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</si>
  <si>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</si>
  <si>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</si>
  <si>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</si>
  <si>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</si>
  <si>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</si>
  <si>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</si>
  <si>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</si>
  <si>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</si>
  <si>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</si>
  <si>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</si>
  <si>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</si>
  <si>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</si>
  <si>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</si>
  <si>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</si>
  <si>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</si>
  <si>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</si>
  <si>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</si>
  <si>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</si>
  <si>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</si>
  <si>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</si>
  <si>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</si>
  <si>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</si>
  <si>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</si>
  <si>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</si>
  <si>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</si>
  <si>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</si>
  <si>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</si>
  <si>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</si>
  <si>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</si>
  <si>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</si>
  <si>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</si>
  <si>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</si>
  <si>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</si>
  <si>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</si>
  <si>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</si>
  <si>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</si>
  <si>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</si>
  <si>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</si>
  <si>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</si>
  <si>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</si>
  <si>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</si>
  <si>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</si>
  <si>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</si>
  <si>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</si>
  <si>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</si>
  <si>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</si>
  <si>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</si>
  <si>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</si>
  <si>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</si>
  <si>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</si>
  <si>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</si>
  <si>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</si>
  <si>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</si>
  <si>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</si>
  <si>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</si>
  <si>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</si>
  <si>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</si>
  <si>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</si>
  <si>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</si>
  <si>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</si>
  <si>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</si>
  <si>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</si>
  <si>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</si>
  <si>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</si>
  <si>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</si>
  <si>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</si>
  <si>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</si>
  <si>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</si>
  <si>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</si>
  <si>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</si>
  <si>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</si>
  <si>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</si>
  <si>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</si>
  <si>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</si>
  <si>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</si>
  <si>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</si>
  <si>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</si>
  <si>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</si>
  <si>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</si>
  <si>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</si>
  <si>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</si>
  <si>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</si>
  <si>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</si>
  <si>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</si>
  <si>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</si>
  <si>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</si>
  <si>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</si>
  <si>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</si>
  <si>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</si>
  <si>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</si>
  <si>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</si>
  <si>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</si>
  <si>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</si>
  <si>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</si>
  <si>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</si>
  <si>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</si>
  <si>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</si>
  <si>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</si>
  <si>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</si>
  <si>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</si>
  <si>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</si>
  <si>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</si>
  <si>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</si>
  <si>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</si>
  <si>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</si>
  <si>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</si>
  <si>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</si>
  <si>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</si>
  <si>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</si>
  <si>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</si>
  <si>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</si>
  <si>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</si>
  <si>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</si>
  <si>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</si>
  <si>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</si>
  <si>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</si>
  <si>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</si>
  <si>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</si>
  <si>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</si>
  <si>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</si>
  <si>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</si>
  <si>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</si>
  <si>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</si>
  <si>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</si>
  <si>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</si>
  <si>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</si>
  <si>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</si>
  <si>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</si>
  <si>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</si>
  <si>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</si>
  <si>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</si>
  <si>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</si>
  <si>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</si>
  <si>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</si>
  <si>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</si>
  <si>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</si>
  <si>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</si>
  <si>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</si>
  <si>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</si>
  <si>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</si>
  <si>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</si>
  <si>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</si>
  <si>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</si>
  <si>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</si>
  <si>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</si>
  <si>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</si>
  <si>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</si>
  <si>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</si>
  <si>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</si>
  <si>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</si>
  <si>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</si>
  <si>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</si>
  <si>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</si>
  <si>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</si>
  <si>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</si>
  <si>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</si>
  <si>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</si>
  <si>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</si>
  <si>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</si>
  <si>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</si>
  <si>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</si>
  <si>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</si>
  <si>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</si>
  <si>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</si>
  <si>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</si>
  <si>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</si>
  <si>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</si>
  <si>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</si>
  <si>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</si>
  <si>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</si>
  <si>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</si>
  <si>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</si>
  <si>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</si>
  <si>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</si>
  <si>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</si>
  <si>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</si>
  <si>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</si>
  <si>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</si>
  <si>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</si>
  <si>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</si>
  <si>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</si>
  <si>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</si>
  <si>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</si>
  <si>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</si>
  <si>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</si>
  <si>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</si>
  <si>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</si>
  <si>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</si>
  <si>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</si>
  <si>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</si>
  <si>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</si>
  <si>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</si>
  <si>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</si>
  <si>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</si>
  <si>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</si>
  <si>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</si>
  <si>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</si>
  <si>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</si>
  <si>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</si>
  <si>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</si>
  <si>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</si>
  <si>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</si>
  <si>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</si>
  <si>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</si>
  <si>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</si>
  <si>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</si>
  <si>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</si>
  <si>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</si>
  <si>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</si>
  <si>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</si>
  <si>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</si>
  <si>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</si>
  <si>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</si>
  <si>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</si>
  <si>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</si>
  <si>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</si>
  <si>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</si>
  <si>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</si>
  <si>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</si>
  <si>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</si>
  <si>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</si>
  <si>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</si>
  <si>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</si>
  <si>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</si>
  <si>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</si>
  <si>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</si>
  <si>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</si>
  <si>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</si>
  <si>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</si>
  <si>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</si>
  <si>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</si>
  <si>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</si>
  <si>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</si>
  <si>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</si>
  <si>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</si>
  <si>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</si>
  <si>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</si>
  <si>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</si>
  <si>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</si>
  <si>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</si>
  <si>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</si>
  <si>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</si>
  <si>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</si>
  <si>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</si>
  <si>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</si>
  <si>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</si>
  <si>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</si>
  <si>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</si>
  <si>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</si>
  <si>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</si>
  <si>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</si>
  <si>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</si>
  <si>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</si>
  <si>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</si>
  <si>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</si>
  <si>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</si>
  <si>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</si>
  <si>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</si>
  <si>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</si>
  <si>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</si>
  <si>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</si>
  <si>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</si>
  <si>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</si>
  <si>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</si>
  <si>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</si>
  <si>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</si>
  <si>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</si>
  <si>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</si>
  <si>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</si>
  <si>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</si>
  <si>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</si>
  <si>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</si>
  <si>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</si>
  <si>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</si>
  <si>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</si>
  <si>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</si>
  <si>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</si>
  <si>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</si>
  <si>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</si>
  <si>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</si>
  <si>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</si>
  <si>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</si>
  <si>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</si>
  <si>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</si>
  <si>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</si>
  <si>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</si>
  <si>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</si>
  <si>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</si>
  <si>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</si>
  <si>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</si>
  <si>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</si>
  <si>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</si>
  <si>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</si>
  <si>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</si>
  <si>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</si>
  <si>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</si>
  <si>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</si>
  <si>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</si>
  <si>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</si>
  <si>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</si>
  <si>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</si>
  <si>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</si>
  <si>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</si>
  <si>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</si>
  <si>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</si>
  <si>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</si>
  <si>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</si>
  <si>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</si>
  <si>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</si>
  <si>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</si>
  <si>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</si>
  <si>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</si>
  <si>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</si>
  <si>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</si>
  <si>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</si>
  <si>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</si>
  <si>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</si>
  <si>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</si>
  <si>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</si>
  <si>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</si>
  <si>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</si>
  <si>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</si>
  <si>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</si>
  <si>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</si>
  <si>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</si>
  <si>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</si>
  <si>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</si>
  <si>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</si>
  <si>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</si>
  <si>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</si>
  <si>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</si>
  <si>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</si>
  <si>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</si>
  <si>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</si>
  <si>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</si>
  <si>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</si>
  <si>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</si>
  <si>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</si>
  <si>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</si>
  <si>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</si>
  <si>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</si>
  <si>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</si>
  <si>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</si>
  <si>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</si>
  <si>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</si>
  <si>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</si>
  <si>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</si>
  <si>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</si>
  <si>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</si>
  <si>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</si>
  <si>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</si>
  <si>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</si>
  <si>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</si>
  <si>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</si>
  <si>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</si>
  <si>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</si>
  <si>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</si>
  <si>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</si>
  <si>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</si>
  <si>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</si>
  <si>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</si>
  <si>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</si>
  <si>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</si>
  <si>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</si>
  <si>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</si>
  <si>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</si>
  <si>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</si>
  <si>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</si>
  <si>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</si>
  <si>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</si>
  <si>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</si>
  <si>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</si>
  <si>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</si>
  <si>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</si>
  <si>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</si>
  <si>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</si>
  <si>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</si>
  <si>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</si>
  <si>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</si>
  <si>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</si>
  <si>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</si>
  <si>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</si>
  <si>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</si>
  <si>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</si>
  <si>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</si>
  <si>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</si>
  <si>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</si>
  <si>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</si>
  <si>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</si>
  <si>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</si>
  <si>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</si>
  <si>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</si>
  <si>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</si>
  <si>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</si>
  <si>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</si>
  <si>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</si>
  <si>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</si>
  <si>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</si>
  <si>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</si>
  <si>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</si>
  <si>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</si>
  <si>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</si>
  <si>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</si>
  <si>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</si>
  <si>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</si>
  <si>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</si>
  <si>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</si>
  <si>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</si>
  <si>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</si>
  <si>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</si>
  <si>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</si>
  <si>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</si>
  <si>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</si>
  <si>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</si>
  <si>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</si>
  <si>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</si>
  <si>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</si>
  <si>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</si>
  <si>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</si>
  <si>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</si>
  <si>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</si>
  <si>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</si>
  <si>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</si>
  <si>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</si>
  <si>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</si>
  <si>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</si>
  <si>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</si>
  <si>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</si>
  <si>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</si>
  <si>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</si>
  <si>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</si>
  <si>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</si>
  <si>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</si>
  <si>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</si>
  <si>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</si>
  <si>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</si>
  <si>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</si>
  <si>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</si>
  <si>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</si>
  <si>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</si>
  <si>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</si>
  <si>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</si>
  <si>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</si>
  <si>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</si>
  <si>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</si>
  <si>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</si>
  <si>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</si>
  <si>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</si>
  <si>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</si>
  <si>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</si>
  <si>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</si>
  <si>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</si>
  <si>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</si>
  <si>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</si>
  <si>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</si>
  <si>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</si>
  <si>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</si>
  <si>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</si>
  <si>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</si>
  <si>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</si>
  <si>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</si>
  <si>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</si>
  <si>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</si>
  <si>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</si>
  <si>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</si>
  <si>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</si>
  <si>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</si>
  <si>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</si>
  <si>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</si>
  <si>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</si>
  <si>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</si>
  <si>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</si>
  <si>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</si>
  <si>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</si>
  <si>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</si>
  <si>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</si>
  <si>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</si>
  <si>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</si>
  <si>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</si>
  <si>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</si>
  <si>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</si>
  <si>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</si>
  <si>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</si>
  <si>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</si>
  <si>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</si>
  <si>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</si>
  <si>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</si>
  <si>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</si>
  <si>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</si>
  <si>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</si>
  <si>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</si>
  <si>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</si>
  <si>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</si>
  <si>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</si>
  <si>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</si>
  <si>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</si>
  <si>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</si>
  <si>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</si>
  <si>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</si>
  <si>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</si>
  <si>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</si>
  <si>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</si>
  <si>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</si>
  <si>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</si>
  <si>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</si>
  <si>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</si>
  <si>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</si>
  <si>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</si>
  <si>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</si>
  <si>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</si>
  <si>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</si>
  <si>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</si>
  <si>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</si>
  <si>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</si>
  <si>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</si>
  <si>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</si>
  <si>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</si>
  <si>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</si>
  <si>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</si>
  <si>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</si>
  <si>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</si>
  <si>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</si>
  <si>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</si>
  <si>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</si>
  <si>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</si>
  <si>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</si>
  <si>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</si>
  <si>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</si>
  <si>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</si>
  <si>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</si>
  <si>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</si>
  <si>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</si>
  <si>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</si>
  <si>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</si>
  <si>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</si>
  <si>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</si>
  <si>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</si>
  <si>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</si>
  <si>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</si>
  <si>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</si>
  <si>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</si>
  <si>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</si>
  <si>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</si>
  <si>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</si>
  <si>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</si>
  <si>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</si>
  <si>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</si>
  <si>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</si>
  <si>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</si>
  <si>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</si>
  <si>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</si>
  <si>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</si>
  <si>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</si>
  <si>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</si>
  <si>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</si>
  <si>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</si>
  <si>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</si>
  <si>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</si>
  <si>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</si>
  <si>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</si>
  <si>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</si>
  <si>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</si>
  <si>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</si>
  <si>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</si>
  <si>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</si>
  <si>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</si>
  <si>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</si>
  <si>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</si>
  <si>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</si>
  <si>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</si>
  <si>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</si>
  <si>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</si>
  <si>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</si>
  <si>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</si>
  <si>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</si>
  <si>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</si>
  <si>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</si>
  <si>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</si>
  <si>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</si>
  <si>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</si>
  <si>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</si>
  <si>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</si>
  <si>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</si>
  <si>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</si>
  <si>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</si>
  <si>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</si>
  <si>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</si>
  <si>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</si>
  <si>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</si>
  <si>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</si>
  <si>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</si>
  <si>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</si>
  <si>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</si>
  <si>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</si>
  <si>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</si>
  <si>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</si>
  <si>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</si>
  <si>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</si>
  <si>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</si>
  <si>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</si>
  <si>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</si>
  <si>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</si>
  <si>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</si>
  <si>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</si>
  <si>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</si>
  <si>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</si>
  <si>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</si>
  <si>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</si>
  <si>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</si>
  <si>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</si>
  <si>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</si>
  <si>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</si>
  <si>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</si>
  <si>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</si>
  <si>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</si>
  <si>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</si>
  <si>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</si>
  <si>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</si>
  <si>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</si>
  <si>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</si>
  <si>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</si>
  <si>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</si>
  <si>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</si>
  <si>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</si>
  <si>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</si>
  <si>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</si>
  <si>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</si>
  <si>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</si>
  <si>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</si>
  <si>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</si>
  <si>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</si>
  <si>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</si>
  <si>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</si>
  <si>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</si>
  <si>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</si>
  <si>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</si>
  <si>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</si>
  <si>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</si>
  <si>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</si>
  <si>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</si>
  <si>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</si>
  <si>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</si>
  <si>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</si>
  <si>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</si>
  <si>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</si>
  <si>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</si>
  <si>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</si>
  <si>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</si>
  <si>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</si>
  <si>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</si>
  <si>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</si>
  <si>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</si>
  <si>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</si>
  <si>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</si>
  <si>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</si>
  <si>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</si>
  <si>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</si>
  <si>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</si>
  <si>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</si>
  <si>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</si>
  <si>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</si>
  <si>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</si>
  <si>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</si>
  <si>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</si>
  <si>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</si>
  <si>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</si>
  <si>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</si>
  <si>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</si>
  <si>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</si>
  <si>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</si>
  <si>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</si>
  <si>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</si>
  <si>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</si>
  <si>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</si>
  <si>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</si>
  <si>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</si>
  <si>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</si>
  <si>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</si>
  <si>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</si>
  <si>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</si>
  <si>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</si>
  <si>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</si>
  <si>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</si>
  <si>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</si>
  <si>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</si>
  <si>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</si>
  <si>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</si>
  <si>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</si>
  <si>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</si>
  <si>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</si>
  <si>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</si>
  <si>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</si>
  <si>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</si>
  <si>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</si>
  <si>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</si>
  <si>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</si>
  <si>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</si>
  <si>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</si>
  <si>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</si>
  <si>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</si>
  <si>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</si>
  <si>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</si>
  <si>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</si>
  <si>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</si>
  <si>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</si>
  <si>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</si>
  <si>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</si>
  <si>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</si>
  <si>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</si>
  <si>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</si>
  <si>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</si>
  <si>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</si>
  <si>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</si>
  <si>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</si>
  <si>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</si>
  <si>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</si>
  <si>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</si>
  <si>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</si>
  <si>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</si>
  <si>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</si>
  <si>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</si>
  <si>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</si>
  <si>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</si>
  <si>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</si>
  <si>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</si>
  <si>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</si>
  <si>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</si>
  <si>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</si>
  <si>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</si>
  <si>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</si>
  <si>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</si>
  <si>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</si>
  <si>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</si>
  <si>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</si>
  <si>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</si>
  <si>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</si>
  <si>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</si>
  <si>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</si>
  <si>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</si>
  <si>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</si>
  <si>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</si>
  <si>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</si>
  <si>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</si>
  <si>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</si>
  <si>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</si>
  <si>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</si>
  <si>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</si>
  <si>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</si>
  <si>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</si>
  <si>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</si>
  <si>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</si>
  <si>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</si>
  <si>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</si>
  <si>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</si>
  <si>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</si>
  <si>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</si>
  <si>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</si>
  <si>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</si>
  <si>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</si>
  <si>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</si>
  <si>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</si>
  <si>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</si>
  <si>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</si>
  <si>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</si>
  <si>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</si>
  <si>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</si>
  <si>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</si>
  <si>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</si>
  <si>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</si>
  <si>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</si>
  <si>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</si>
  <si>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fundacionliceocomercial@gmail.com</t>
  </si>
  <si>
    <t>3152488346</t>
  </si>
  <si>
    <t>Instituto Colombiano de Bienestar Familiar - ICBF</t>
  </si>
  <si>
    <t>762616-422</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</si>
  <si>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establecidad por el ICBF.</t>
  </si>
  <si>
    <t>762616-1206</t>
  </si>
  <si>
    <t>762617-1110</t>
  </si>
  <si>
    <t>Prestar el servicio de educacion inicial en el marco de la atencion integral a mujeres gestantes, niños y niñas menores de 5 años, o hasta su ingreso al grado de transicion, deconformidad con el manual opertivo de la modalida y las directrices establecidas por el ICBF.</t>
  </si>
  <si>
    <t>762618-480</t>
  </si>
  <si>
    <t>762619-0297</t>
  </si>
  <si>
    <t>Prestar el servicio de desarrollo infantil en medio familiar- Dimf deconformidad con el Manual Operativo de la Modalidad Familiar y las Directrices establecidad por el ICBF</t>
  </si>
  <si>
    <t>762614-550</t>
  </si>
  <si>
    <t>Atender a la Primera Infancia en el marco de la Estrategia de Cero a Siempre de conformidad con las directrices y parametros del ICBF.</t>
  </si>
  <si>
    <t>Carrera 97A No 45-98 Piso 3 - Cali Valle del Cauca</t>
  </si>
  <si>
    <t>Calle 78N # 9-198 Int 115A - Popayán (Cauca)</t>
  </si>
  <si>
    <t>2021-76-10001846</t>
  </si>
  <si>
    <t>762615-521</t>
  </si>
  <si>
    <t>762616-676</t>
  </si>
  <si>
    <t>762617-406</t>
  </si>
  <si>
    <t>762017-1151</t>
  </si>
  <si>
    <t>762619-0295</t>
  </si>
  <si>
    <t>762619-517</t>
  </si>
  <si>
    <t>762620-574</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</si>
  <si>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t>
  </si>
  <si>
    <t>Modalidad Territorios Etnicos con Bienestar Proyecto: La Comunidad Como Espacio de Vision Etnica y Valoracion de la identidad”</t>
  </si>
  <si>
    <t>promover la protección integral y proyectos de vida de los niños, las niñas y los adolescentes a través de la implementación de la modalidad de atención “generaciones étnicas con bienestar</t>
  </si>
  <si>
    <t xml:space="preserve">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 </t>
  </si>
  <si>
    <t>Fomentar el fortalecimiento familiar y comunitario de los pueblos etnicos atraves de acciones que recuperen y afiancen sus valores culturales y apoyo a la produccion de alimentos para el autoconsumo con el fin de contribuir a su pervivencia…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</si>
</sst>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800181797</v>
      </c>
      <c r="C20" s="5"/>
      <c r="D20" s="73"/>
      <c r="E20" s="5"/>
      <c r="F20" s="5"/>
      <c r="G20" s="5"/>
      <c r="H20" s="186"/>
      <c r="I20" s="149" t="s">
        <v>1155</v>
      </c>
      <c r="J20" s="150" t="s">
        <v>1035</v>
      </c>
      <c r="K20" s="151">
        <v>1891517716</v>
      </c>
      <c r="L20" s="152">
        <v>44197</v>
      </c>
      <c r="M20" s="152">
        <v>44561</v>
      </c>
      <c r="N20" s="135">
        <f>+(M20-L20)/30</f>
        <v>12.133333333333333</v>
      </c>
      <c r="O20" s="138"/>
      <c r="U20" s="134"/>
      <c r="V20" s="105">
        <f ca="1">NOW()</f>
        <v>44194.800400578701</v>
      </c>
      <c r="W20" s="105">
        <f ca="1">NOW()</f>
        <v>44194.800400578701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LICEO COMERCIAL CIUDAD DE EL BORDO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2683</v>
      </c>
      <c r="C48" s="112" t="s">
        <v>31</v>
      </c>
      <c r="D48" s="110" t="s">
        <v>2684</v>
      </c>
      <c r="E48" s="145">
        <v>42399</v>
      </c>
      <c r="F48" s="145">
        <v>42719</v>
      </c>
      <c r="G48" s="160">
        <f>IF(AND(E48&lt;&gt;"",F48&lt;&gt;""),((F48-E48)/30),"")</f>
        <v>10.666666666666666</v>
      </c>
      <c r="H48" s="114" t="s">
        <v>2685</v>
      </c>
      <c r="I48" s="113" t="s">
        <v>1155</v>
      </c>
      <c r="J48" s="113" t="s">
        <v>1062</v>
      </c>
      <c r="K48" s="116">
        <v>2430262221</v>
      </c>
      <c r="L48" s="115" t="s">
        <v>1148</v>
      </c>
      <c r="M48" s="117">
        <v>1</v>
      </c>
      <c r="N48" s="115" t="s">
        <v>27</v>
      </c>
      <c r="O48" s="115" t="s">
        <v>26</v>
      </c>
      <c r="P48" s="78"/>
    </row>
    <row r="49" spans="1:16" s="6" customFormat="1" ht="24.75" customHeight="1" x14ac:dyDescent="0.25">
      <c r="A49" s="143">
        <v>2</v>
      </c>
      <c r="B49" s="122" t="s">
        <v>2683</v>
      </c>
      <c r="C49" s="112" t="s">
        <v>31</v>
      </c>
      <c r="D49" s="110" t="s">
        <v>2686</v>
      </c>
      <c r="E49" s="145">
        <v>42716</v>
      </c>
      <c r="F49" s="145">
        <v>43084</v>
      </c>
      <c r="G49" s="160">
        <f t="shared" ref="G49:G50" si="2">IF(AND(E49&lt;&gt;"",F49&lt;&gt;""),((F49-E49)/30),"")</f>
        <v>12.266666666666667</v>
      </c>
      <c r="H49" s="114" t="s">
        <v>2685</v>
      </c>
      <c r="I49" s="113" t="s">
        <v>1155</v>
      </c>
      <c r="J49" s="113" t="s">
        <v>1062</v>
      </c>
      <c r="K49" s="116">
        <v>2224511787</v>
      </c>
      <c r="L49" s="115" t="s">
        <v>1148</v>
      </c>
      <c r="M49" s="117">
        <v>1</v>
      </c>
      <c r="N49" s="115" t="s">
        <v>27</v>
      </c>
      <c r="O49" s="115" t="s">
        <v>26</v>
      </c>
      <c r="P49" s="78"/>
    </row>
    <row r="50" spans="1:16" s="6" customFormat="1" ht="24.75" customHeight="1" x14ac:dyDescent="0.25">
      <c r="A50" s="143">
        <v>3</v>
      </c>
      <c r="B50" s="122" t="s">
        <v>2683</v>
      </c>
      <c r="C50" s="112" t="s">
        <v>31</v>
      </c>
      <c r="D50" s="110" t="s">
        <v>2687</v>
      </c>
      <c r="E50" s="145">
        <v>43085</v>
      </c>
      <c r="F50" s="145">
        <v>43404</v>
      </c>
      <c r="G50" s="160">
        <f t="shared" si="2"/>
        <v>10.633333333333333</v>
      </c>
      <c r="H50" s="119" t="s">
        <v>2688</v>
      </c>
      <c r="I50" s="113" t="s">
        <v>1155</v>
      </c>
      <c r="J50" s="113" t="s">
        <v>1058</v>
      </c>
      <c r="K50" s="116">
        <v>1176533095</v>
      </c>
      <c r="L50" s="115" t="s">
        <v>1148</v>
      </c>
      <c r="M50" s="117">
        <v>1</v>
      </c>
      <c r="N50" s="115" t="s">
        <v>27</v>
      </c>
      <c r="O50" s="115" t="s">
        <v>26</v>
      </c>
      <c r="P50" s="78"/>
    </row>
    <row r="51" spans="1:16" s="6" customFormat="1" ht="24.75" customHeight="1" outlineLevel="1" x14ac:dyDescent="0.25">
      <c r="A51" s="143">
        <v>4</v>
      </c>
      <c r="B51" s="122" t="s">
        <v>2683</v>
      </c>
      <c r="C51" s="112" t="s">
        <v>31</v>
      </c>
      <c r="D51" s="110" t="s">
        <v>2689</v>
      </c>
      <c r="E51" s="145">
        <v>43085</v>
      </c>
      <c r="F51" s="145">
        <v>43404</v>
      </c>
      <c r="G51" s="160">
        <f t="shared" ref="G51:G107" si="3">IF(AND(E51&lt;&gt;"",F51&lt;&gt;""),((F51-E51)/30),"")</f>
        <v>10.633333333333333</v>
      </c>
      <c r="H51" s="114" t="s">
        <v>2688</v>
      </c>
      <c r="I51" s="113" t="s">
        <v>1155</v>
      </c>
      <c r="J51" s="113" t="s">
        <v>1058</v>
      </c>
      <c r="K51" s="116">
        <v>192139541</v>
      </c>
      <c r="L51" s="115" t="s">
        <v>1148</v>
      </c>
      <c r="M51" s="117">
        <v>1</v>
      </c>
      <c r="N51" s="115" t="s">
        <v>27</v>
      </c>
      <c r="O51" s="115" t="s">
        <v>26</v>
      </c>
      <c r="P51" s="78"/>
    </row>
    <row r="52" spans="1:16" s="7" customFormat="1" ht="24.75" customHeight="1" outlineLevel="1" x14ac:dyDescent="0.25">
      <c r="A52" s="144">
        <v>5</v>
      </c>
      <c r="B52" s="111" t="s">
        <v>2683</v>
      </c>
      <c r="C52" s="112" t="s">
        <v>31</v>
      </c>
      <c r="D52" s="110" t="s">
        <v>2690</v>
      </c>
      <c r="E52" s="145">
        <v>43482</v>
      </c>
      <c r="F52" s="145">
        <v>43819</v>
      </c>
      <c r="G52" s="160">
        <f t="shared" si="3"/>
        <v>11.233333333333333</v>
      </c>
      <c r="H52" s="119" t="s">
        <v>2691</v>
      </c>
      <c r="I52" s="113" t="s">
        <v>1155</v>
      </c>
      <c r="J52" s="113" t="s">
        <v>1062</v>
      </c>
      <c r="K52" s="116">
        <v>2114142519</v>
      </c>
      <c r="L52" s="115" t="s">
        <v>1148</v>
      </c>
      <c r="M52" s="117">
        <v>1</v>
      </c>
      <c r="N52" s="115" t="s">
        <v>27</v>
      </c>
      <c r="O52" s="115" t="s">
        <v>1148</v>
      </c>
      <c r="P52" s="79"/>
    </row>
    <row r="53" spans="1:16" s="7" customFormat="1" ht="24.75" customHeight="1" outlineLevel="1" x14ac:dyDescent="0.25">
      <c r="A53" s="144">
        <v>6</v>
      </c>
      <c r="B53" s="122" t="s">
        <v>2683</v>
      </c>
      <c r="C53" s="112" t="s">
        <v>31</v>
      </c>
      <c r="D53" s="110" t="s">
        <v>2692</v>
      </c>
      <c r="E53" s="145">
        <v>41852</v>
      </c>
      <c r="F53" s="145">
        <v>42004</v>
      </c>
      <c r="G53" s="160">
        <f t="shared" si="3"/>
        <v>5.0666666666666664</v>
      </c>
      <c r="H53" s="119" t="s">
        <v>2693</v>
      </c>
      <c r="I53" s="113" t="s">
        <v>1155</v>
      </c>
      <c r="J53" s="113" t="s">
        <v>1039</v>
      </c>
      <c r="K53" s="116">
        <v>993863364</v>
      </c>
      <c r="L53" s="115" t="s">
        <v>1148</v>
      </c>
      <c r="M53" s="117">
        <v>1</v>
      </c>
      <c r="N53" s="115" t="s">
        <v>27</v>
      </c>
      <c r="O53" s="115" t="s">
        <v>26</v>
      </c>
      <c r="P53" s="79"/>
    </row>
    <row r="54" spans="1:16" s="7" customFormat="1" ht="24.75" customHeight="1" outlineLevel="1" x14ac:dyDescent="0.25">
      <c r="A54" s="144">
        <v>7</v>
      </c>
      <c r="B54" s="122" t="s">
        <v>2683</v>
      </c>
      <c r="C54" s="112" t="s">
        <v>31</v>
      </c>
      <c r="D54" s="110" t="s">
        <v>2697</v>
      </c>
      <c r="E54" s="145">
        <v>42216</v>
      </c>
      <c r="F54" s="145">
        <v>42369</v>
      </c>
      <c r="G54" s="160">
        <f t="shared" si="3"/>
        <v>5.0999999999999996</v>
      </c>
      <c r="H54" s="114" t="s">
        <v>2704</v>
      </c>
      <c r="I54" s="113" t="s">
        <v>1155</v>
      </c>
      <c r="J54" s="113" t="s">
        <v>1035</v>
      </c>
      <c r="K54" s="118">
        <v>779673149</v>
      </c>
      <c r="L54" s="115" t="s">
        <v>1148</v>
      </c>
      <c r="M54" s="117">
        <v>1</v>
      </c>
      <c r="N54" s="115" t="s">
        <v>27</v>
      </c>
      <c r="O54" s="115" t="s">
        <v>26</v>
      </c>
      <c r="P54" s="79"/>
    </row>
    <row r="55" spans="1:16" s="7" customFormat="1" ht="24.75" customHeight="1" outlineLevel="1" x14ac:dyDescent="0.25">
      <c r="A55" s="144">
        <v>8</v>
      </c>
      <c r="B55" s="122" t="s">
        <v>2683</v>
      </c>
      <c r="C55" s="124" t="s">
        <v>31</v>
      </c>
      <c r="D55" s="110" t="s">
        <v>2698</v>
      </c>
      <c r="E55" s="145">
        <v>42468</v>
      </c>
      <c r="F55" s="145">
        <v>42719</v>
      </c>
      <c r="G55" s="160">
        <f t="shared" si="3"/>
        <v>8.3666666666666671</v>
      </c>
      <c r="H55" s="114" t="s">
        <v>2704</v>
      </c>
      <c r="I55" s="113" t="s">
        <v>1155</v>
      </c>
      <c r="J55" s="113" t="s">
        <v>1035</v>
      </c>
      <c r="K55" s="118">
        <v>744887720</v>
      </c>
      <c r="L55" s="115" t="s">
        <v>1148</v>
      </c>
      <c r="M55" s="117">
        <v>1</v>
      </c>
      <c r="N55" s="115" t="s">
        <v>27</v>
      </c>
      <c r="O55" s="115" t="s">
        <v>26</v>
      </c>
      <c r="P55" s="79"/>
    </row>
    <row r="56" spans="1:16" s="7" customFormat="1" ht="24.75" customHeight="1" outlineLevel="1" x14ac:dyDescent="0.25">
      <c r="A56" s="144">
        <v>9</v>
      </c>
      <c r="B56" s="122" t="s">
        <v>2683</v>
      </c>
      <c r="C56" s="124" t="s">
        <v>31</v>
      </c>
      <c r="D56" s="110" t="s">
        <v>2699</v>
      </c>
      <c r="E56" s="145">
        <v>42804</v>
      </c>
      <c r="F56" s="145">
        <v>43033</v>
      </c>
      <c r="G56" s="160">
        <f t="shared" si="3"/>
        <v>7.6333333333333337</v>
      </c>
      <c r="H56" s="114" t="s">
        <v>2705</v>
      </c>
      <c r="I56" s="113" t="s">
        <v>1155</v>
      </c>
      <c r="J56" s="113" t="s">
        <v>1035</v>
      </c>
      <c r="K56" s="118">
        <v>338600000</v>
      </c>
      <c r="L56" s="115" t="s">
        <v>1148</v>
      </c>
      <c r="M56" s="117">
        <v>1</v>
      </c>
      <c r="N56" s="115" t="s">
        <v>27</v>
      </c>
      <c r="O56" s="115" t="s">
        <v>26</v>
      </c>
      <c r="P56" s="79"/>
    </row>
    <row r="57" spans="1:16" s="7" customFormat="1" ht="24.75" customHeight="1" outlineLevel="1" x14ac:dyDescent="0.25">
      <c r="A57" s="144">
        <v>10</v>
      </c>
      <c r="B57" s="122" t="s">
        <v>2683</v>
      </c>
      <c r="C57" s="124" t="s">
        <v>31</v>
      </c>
      <c r="D57" s="63" t="s">
        <v>2700</v>
      </c>
      <c r="E57" s="145">
        <v>43096</v>
      </c>
      <c r="F57" s="145">
        <v>43388</v>
      </c>
      <c r="G57" s="160">
        <f t="shared" si="3"/>
        <v>9.7333333333333325</v>
      </c>
      <c r="H57" s="64" t="s">
        <v>2706</v>
      </c>
      <c r="I57" s="63" t="s">
        <v>1155</v>
      </c>
      <c r="J57" s="63" t="s">
        <v>1035</v>
      </c>
      <c r="K57" s="66">
        <v>434428600</v>
      </c>
      <c r="L57" s="65" t="s">
        <v>1148</v>
      </c>
      <c r="M57" s="67">
        <v>1</v>
      </c>
      <c r="N57" s="65" t="s">
        <v>27</v>
      </c>
      <c r="O57" s="65" t="s">
        <v>26</v>
      </c>
      <c r="P57" s="79"/>
    </row>
    <row r="58" spans="1:16" s="7" customFormat="1" ht="24.75" customHeight="1" outlineLevel="1" x14ac:dyDescent="0.25">
      <c r="A58" s="144">
        <v>11</v>
      </c>
      <c r="B58" s="122" t="s">
        <v>2683</v>
      </c>
      <c r="C58" s="124" t="s">
        <v>31</v>
      </c>
      <c r="D58" s="63" t="s">
        <v>2701</v>
      </c>
      <c r="E58" s="145">
        <v>43482</v>
      </c>
      <c r="F58" s="145">
        <v>43810</v>
      </c>
      <c r="G58" s="160">
        <f t="shared" si="3"/>
        <v>10.933333333333334</v>
      </c>
      <c r="H58" s="64" t="s">
        <v>2691</v>
      </c>
      <c r="I58" s="63" t="s">
        <v>1155</v>
      </c>
      <c r="J58" s="63" t="s">
        <v>1035</v>
      </c>
      <c r="K58" s="66">
        <v>2181915883</v>
      </c>
      <c r="L58" s="65" t="s">
        <v>1148</v>
      </c>
      <c r="M58" s="67">
        <v>1</v>
      </c>
      <c r="N58" s="65" t="s">
        <v>27</v>
      </c>
      <c r="O58" s="65" t="s">
        <v>26</v>
      </c>
      <c r="P58" s="79"/>
    </row>
    <row r="59" spans="1:16" s="7" customFormat="1" ht="24.75" customHeight="1" outlineLevel="1" x14ac:dyDescent="0.25">
      <c r="A59" s="144">
        <v>12</v>
      </c>
      <c r="B59" s="122" t="s">
        <v>2683</v>
      </c>
      <c r="C59" s="124" t="s">
        <v>31</v>
      </c>
      <c r="D59" s="63" t="s">
        <v>2702</v>
      </c>
      <c r="E59" s="145">
        <v>43096</v>
      </c>
      <c r="F59" s="145">
        <v>43312</v>
      </c>
      <c r="G59" s="160">
        <f t="shared" si="3"/>
        <v>7.2</v>
      </c>
      <c r="H59" s="64" t="s">
        <v>2706</v>
      </c>
      <c r="I59" s="63" t="s">
        <v>1155</v>
      </c>
      <c r="J59" s="63" t="s">
        <v>1035</v>
      </c>
      <c r="K59" s="66">
        <v>27866250</v>
      </c>
      <c r="L59" s="65" t="s">
        <v>1148</v>
      </c>
      <c r="M59" s="67">
        <v>1</v>
      </c>
      <c r="N59" s="65" t="s">
        <v>27</v>
      </c>
      <c r="O59" s="65" t="s">
        <v>26</v>
      </c>
      <c r="P59" s="79"/>
    </row>
    <row r="60" spans="1:16" s="7" customFormat="1" ht="24.75" customHeight="1" outlineLevel="1" x14ac:dyDescent="0.25">
      <c r="A60" s="144">
        <v>13</v>
      </c>
      <c r="B60" s="122" t="s">
        <v>2683</v>
      </c>
      <c r="C60" s="124" t="s">
        <v>31</v>
      </c>
      <c r="D60" s="63" t="s">
        <v>2703</v>
      </c>
      <c r="E60" s="145">
        <v>44063</v>
      </c>
      <c r="F60" s="145">
        <v>44185</v>
      </c>
      <c r="G60" s="160">
        <f t="shared" si="3"/>
        <v>4.0666666666666664</v>
      </c>
      <c r="H60" s="64" t="s">
        <v>2707</v>
      </c>
      <c r="I60" s="63" t="s">
        <v>1155</v>
      </c>
      <c r="J60" s="63" t="s">
        <v>1035</v>
      </c>
      <c r="K60" s="66">
        <v>490212900</v>
      </c>
      <c r="L60" s="65" t="s">
        <v>1148</v>
      </c>
      <c r="M60" s="67">
        <v>1</v>
      </c>
      <c r="N60" s="65" t="s">
        <v>27</v>
      </c>
      <c r="O60" s="65" t="s">
        <v>1148</v>
      </c>
      <c r="P60" s="79"/>
    </row>
    <row r="61" spans="1:16" s="7" customFormat="1" ht="24.75" customHeight="1" outlineLevel="1" x14ac:dyDescent="0.25">
      <c r="A61" s="144">
        <v>14</v>
      </c>
      <c r="B61" s="122" t="s">
        <v>2683</v>
      </c>
      <c r="C61" s="124" t="s">
        <v>31</v>
      </c>
      <c r="D61" s="63" t="s">
        <v>2677</v>
      </c>
      <c r="E61" s="145">
        <v>44044</v>
      </c>
      <c r="F61" s="145">
        <v>44196</v>
      </c>
      <c r="G61" s="160">
        <f t="shared" si="3"/>
        <v>5.0666666666666664</v>
      </c>
      <c r="H61" s="64" t="s">
        <v>2708</v>
      </c>
      <c r="I61" s="63" t="s">
        <v>1155</v>
      </c>
      <c r="J61" s="63" t="s">
        <v>1035</v>
      </c>
      <c r="K61" s="66">
        <v>210000000</v>
      </c>
      <c r="L61" s="65" t="s">
        <v>1148</v>
      </c>
      <c r="M61" s="67">
        <v>1</v>
      </c>
      <c r="N61" s="65" t="s">
        <v>27</v>
      </c>
      <c r="O61" s="65" t="s">
        <v>1148</v>
      </c>
      <c r="P61" s="79"/>
    </row>
    <row r="62" spans="1:16" s="7" customFormat="1" ht="24.75" customHeight="1" outlineLevel="1" x14ac:dyDescent="0.25">
      <c r="A62" s="144">
        <v>15</v>
      </c>
      <c r="B62" s="122"/>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44044</v>
      </c>
      <c r="F114" s="145">
        <v>44196</v>
      </c>
      <c r="G114" s="160">
        <f>IF(AND(E114&lt;&gt;"",F114&lt;&gt;""),((F114-E114)/30),"")</f>
        <v>5.0666666666666664</v>
      </c>
      <c r="H114" s="122" t="s">
        <v>2679</v>
      </c>
      <c r="I114" s="121" t="s">
        <v>1155</v>
      </c>
      <c r="J114" s="121" t="s">
        <v>1035</v>
      </c>
      <c r="K114" s="123">
        <v>210000000</v>
      </c>
      <c r="L114" s="100">
        <f>+IF(AND(K114&gt;0,O114="Ejecución"),(K114/877802)*Tabla28[[#This Row],[% participación]],IF(AND(K114&gt;0,O114&lt;&gt;"Ejecución"),"-",""))</f>
        <v>239.23390468465553</v>
      </c>
      <c r="M114" s="124" t="s">
        <v>1148</v>
      </c>
      <c r="N114" s="173">
        <v>1</v>
      </c>
      <c r="O114" s="162" t="s">
        <v>1150</v>
      </c>
      <c r="P114" s="78"/>
    </row>
    <row r="115" spans="1:16" s="6" customFormat="1" ht="24.75" customHeight="1" x14ac:dyDescent="0.25">
      <c r="A115" s="143">
        <v>2</v>
      </c>
      <c r="B115" s="161" t="s">
        <v>2664</v>
      </c>
      <c r="C115" s="163" t="s">
        <v>31</v>
      </c>
      <c r="D115" s="63" t="s">
        <v>2678</v>
      </c>
      <c r="E115" s="145">
        <v>44063</v>
      </c>
      <c r="F115" s="145">
        <v>44196</v>
      </c>
      <c r="G115" s="160">
        <f t="shared" ref="G115:G116" si="4">IF(AND(E115&lt;&gt;"",F115&lt;&gt;""),((F115-E115)/30),"")</f>
        <v>4.4333333333333336</v>
      </c>
      <c r="H115" s="64" t="s">
        <v>2679</v>
      </c>
      <c r="I115" s="63" t="s">
        <v>421</v>
      </c>
      <c r="J115" s="63" t="s">
        <v>439</v>
      </c>
      <c r="K115" s="68">
        <v>114456000</v>
      </c>
      <c r="L115" s="100">
        <f>+IF(AND(K115&gt;0,O115="Ejecución"),(K115/877802)*Tabla28[[#This Row],[% participación]],IF(AND(K115&gt;0,O115&lt;&gt;"Ejecución"),"-",""))</f>
        <v>130.38931330755682</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39721872.036000006</v>
      </c>
      <c r="F185" s="92"/>
      <c r="G185" s="93"/>
      <c r="H185" s="88"/>
      <c r="I185" s="90" t="s">
        <v>2627</v>
      </c>
      <c r="J185" s="166">
        <f>+SUM(M179:M183)</f>
        <v>0.02</v>
      </c>
      <c r="K185" s="202" t="s">
        <v>2628</v>
      </c>
      <c r="L185" s="202"/>
      <c r="M185" s="94">
        <f>+J185*(SUM(K20:K35))</f>
        <v>37830354.32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34302</v>
      </c>
      <c r="D193" s="5"/>
      <c r="E193" s="126">
        <v>302</v>
      </c>
      <c r="F193" s="5"/>
      <c r="G193" s="5"/>
      <c r="H193" s="147" t="s">
        <v>2680</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2680</v>
      </c>
      <c r="D212" s="21"/>
      <c r="G212" s="27" t="s">
        <v>2621</v>
      </c>
      <c r="H212" s="148" t="s">
        <v>2682</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4fb10211-09fb-4e80-9f0b-184718d5d98c"/>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Leycer</cp:lastModifiedBy>
  <cp:lastPrinted>2020-12-30T00:12:50Z</cp:lastPrinted>
  <dcterms:created xsi:type="dcterms:W3CDTF">2020-10-14T21:57:42Z</dcterms:created>
  <dcterms:modified xsi:type="dcterms:W3CDTF">2020-12-30T00:12:59Z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