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<sst xmlns="http://schemas.openxmlformats.org/spreadsheetml/2006/main" count="3178" uniqueCount="2711">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</sst>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0" zoomScaleNormal="80" zoomScaleSheetLayoutView="40" zoomScalePageLayoutView="40" workbookViewId="0">
      <selection activeCell="F15" sqref="F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0"/>
      <c r="I20" s="146" t="s">
        <v>1154</v>
      </c>
      <c r="J20" s="147" t="s">
        <v>708</v>
      </c>
      <c r="K20" s="248"/>
      <c r="L20" s="149">
        <v>44242</v>
      </c>
      <c r="M20" s="149">
        <v>44561</v>
      </c>
      <c r="N20" s="132">
        <f>+(M20-L20)/30</f>
        <v>10.633333333333333</v>
      </c>
      <c r="O20" s="135"/>
      <c r="U20" s="131"/>
      <c r="V20" s="105">
        <f ca="1">NOW()</f>
        <v>44193.610352083335</v>
      </c>
      <c r="W20" s="105">
        <f ca="1">NOW()</f>
        <v>44193.610352083335</v>
      </c>
    </row>
    <row r="21" spans="1:23" ht="30" customHeight="1" outlineLevel="1" x14ac:dyDescent="0.25">
      <c r="A21" s="9"/>
      <c r="B21" s="71"/>
      <c r="C21" s="5"/>
      <c r="D21" s="5"/>
      <c r="E21" s="5"/>
      <c r="F21" s="5"/>
      <c r="G21" s="5"/>
      <c r="H21" s="70"/>
      <c r="I21" s="146" t="s">
        <v>1154</v>
      </c>
      <c r="J21" s="147" t="s">
        <v>699</v>
      </c>
      <c r="K21" s="148">
        <v>12020775111</v>
      </c>
      <c r="L21" s="149">
        <v>44242</v>
      </c>
      <c r="M21" s="149">
        <v>44561</v>
      </c>
      <c r="N21" s="132">
        <f t="shared" ref="N21:N35" si="0">+(M21-L21)/30</f>
        <v>10.633333333333333</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235" t="str">
        <f>VLOOKUP(B20,EAS!A2:B1439,2,0)</f>
        <v>ORGANIZACIÓN NACIONAL DE SERVICIO A LA COMUNIDAD</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249">
        <v>43738</v>
      </c>
      <c r="F48" s="249">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249">
        <v>41996</v>
      </c>
      <c r="F49" s="249">
        <v>42369</v>
      </c>
      <c r="G49" s="157">
        <f t="shared" ref="G49:G50" si="2">IF(AND(E49&lt;&gt;"",F49&lt;&gt;""),((F49-E49)/30),"")</f>
        <v>12.433333333333334</v>
      </c>
      <c r="H49" s="250"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249">
        <v>42033</v>
      </c>
      <c r="F50" s="249">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2" t="s">
        <v>9</v>
      </c>
      <c r="J112" s="19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1" t="s">
        <v>2658</v>
      </c>
      <c r="C168" s="231"/>
      <c r="D168" s="231"/>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214" t="s">
        <v>2669</v>
      </c>
      <c r="C179" s="214"/>
      <c r="D179" s="214"/>
      <c r="E179" s="168">
        <v>0.02</v>
      </c>
      <c r="F179" s="167">
        <v>0.01</v>
      </c>
      <c r="G179" s="162">
        <f>IF(F179&gt;0,SUM(E179+F179),"")</f>
        <v>0.03</v>
      </c>
      <c r="H179" s="5"/>
      <c r="I179" s="214" t="s">
        <v>2671</v>
      </c>
      <c r="J179" s="214"/>
      <c r="K179" s="214"/>
      <c r="L179" s="214"/>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360623253.32999998</v>
      </c>
      <c r="F185" s="92"/>
      <c r="G185" s="93"/>
      <c r="H185" s="88"/>
      <c r="I185" s="90" t="s">
        <v>2627</v>
      </c>
      <c r="J185" s="163">
        <f>+SUM(M179:M183)</f>
        <v>0.02</v>
      </c>
      <c r="K185" s="233" t="s">
        <v>2628</v>
      </c>
      <c r="L185" s="233"/>
      <c r="M185" s="94">
        <f>+J185*(SUM(K21:K35))</f>
        <v>240415502.22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1" t="s">
        <v>2636</v>
      </c>
      <c r="C192" s="191"/>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elements/1.1/"/>
    <ds:schemaRef ds:uri="a65d333d-5b59-4810-bc94-b80d9325abbc"/>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2020-11-20T15:12:35Z</cp:lastPrinted>
  <dcterms:created xsi:type="dcterms:W3CDTF">2020-10-14T21:57:42Z</dcterms:created>
  <dcterms:modified xsi:type="dcterms:W3CDTF">2020-12-28T19:39:15Z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