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<sst xmlns="http://schemas.openxmlformats.org/spreadsheetml/2006/main" count="3178" uniqueCount="2711">
  <si>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</si>
  <si>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</si>
  <si>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</si>
  <si>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</si>
  <si>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</si>
  <si>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</si>
  <si>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</si>
  <si>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</si>
  <si>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</si>
  <si>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</si>
  <si>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</si>
  <si>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</si>
  <si>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</si>
  <si>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</si>
  <si>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</si>
  <si>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</si>
  <si>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</si>
  <si>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</si>
  <si>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</si>
  <si>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</si>
  <si>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</si>
  <si>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</si>
  <si>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</si>
  <si>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</si>
  <si>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</si>
  <si>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</si>
  <si>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</si>
  <si>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</si>
  <si>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</si>
  <si>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</si>
  <si>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</si>
  <si>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</si>
  <si>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</si>
  <si>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</si>
  <si>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</si>
  <si>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</si>
  <si>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</si>
  <si>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</si>
  <si>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</si>
  <si>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</si>
  <si>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</si>
  <si>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</si>
  <si>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</si>
  <si>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</si>
  <si>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</si>
  <si>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</si>
  <si>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</si>
  <si>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</si>
  <si>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</si>
  <si>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</si>
  <si>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</si>
  <si>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</si>
  <si>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</si>
  <si>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</si>
  <si>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</si>
  <si>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</si>
  <si>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</si>
  <si>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</si>
  <si>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</si>
  <si>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</si>
  <si>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</si>
  <si>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</si>
  <si>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</si>
  <si>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</si>
  <si>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</si>
  <si>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</si>
  <si>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</si>
  <si>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</si>
  <si>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</si>
  <si>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</si>
  <si>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</si>
  <si>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</si>
  <si>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</si>
  <si>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</si>
  <si>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</si>
  <si>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</si>
  <si>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</si>
  <si>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</si>
  <si>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</si>
  <si>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</si>
  <si>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</si>
  <si>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</si>
  <si>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</si>
  <si>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</si>
  <si>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</si>
  <si>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</si>
  <si>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</si>
  <si>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</si>
  <si>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</si>
  <si>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</si>
  <si>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</si>
  <si>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</si>
  <si>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</si>
  <si>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</si>
  <si>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</si>
  <si>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</si>
  <si>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</si>
  <si>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</si>
  <si>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</si>
  <si>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</si>
  <si>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</si>
  <si>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</si>
  <si>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</si>
  <si>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</si>
  <si>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</si>
  <si>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</si>
  <si>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</si>
  <si>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</si>
  <si>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</si>
  <si>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</si>
  <si>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</si>
  <si>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</si>
  <si>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</si>
  <si>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</si>
  <si>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</si>
  <si>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</si>
  <si>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</si>
  <si>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</si>
  <si>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</si>
  <si>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</si>
  <si>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</si>
  <si>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</si>
  <si>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</si>
  <si>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</si>
  <si>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</si>
  <si>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</si>
  <si>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</si>
  <si>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</si>
  <si>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</si>
  <si>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</si>
  <si>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</si>
  <si>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</si>
  <si>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</si>
  <si>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</si>
  <si>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</si>
  <si>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</si>
  <si>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</si>
  <si>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</si>
  <si>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</si>
  <si>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</si>
  <si>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</si>
  <si>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</si>
  <si>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</si>
  <si>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</si>
  <si>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</si>
  <si>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</si>
  <si>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</si>
  <si>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</si>
  <si>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</si>
  <si>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</si>
  <si>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</si>
  <si>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</si>
  <si>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</si>
  <si>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</si>
  <si>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</si>
  <si>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</si>
  <si>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</si>
  <si>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</si>
  <si>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</si>
  <si>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</si>
  <si>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</si>
  <si>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</si>
  <si>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</si>
  <si>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</si>
  <si>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</si>
  <si>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</si>
  <si>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</si>
  <si>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</si>
  <si>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</si>
  <si>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</si>
  <si>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</si>
  <si>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</si>
  <si>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</si>
  <si>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</si>
  <si>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</si>
  <si>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</si>
  <si>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</si>
  <si>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</si>
  <si>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</si>
  <si>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</si>
  <si>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</si>
  <si>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</si>
  <si>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</si>
  <si>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</si>
  <si>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</si>
  <si>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</si>
  <si>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</si>
  <si>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</si>
  <si>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</si>
  <si>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</si>
  <si>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</si>
  <si>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</si>
  <si>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</si>
  <si>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</si>
  <si>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</si>
  <si>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</si>
  <si>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</si>
  <si>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</si>
  <si>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</si>
  <si>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</si>
  <si>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</si>
  <si>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</si>
  <si>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</si>
  <si>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</si>
  <si>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</si>
  <si>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</si>
  <si>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</si>
  <si>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</si>
  <si>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</si>
  <si>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</si>
  <si>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</si>
  <si>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</si>
  <si>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</si>
  <si>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</si>
  <si>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</si>
  <si>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</si>
  <si>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</si>
  <si>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</si>
  <si>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</si>
  <si>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</si>
  <si>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</si>
  <si>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</si>
  <si>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</si>
  <si>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</si>
  <si>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</si>
  <si>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</si>
  <si>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</si>
  <si>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</si>
  <si>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</si>
  <si>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</si>
  <si>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</si>
  <si>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</si>
  <si>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</si>
  <si>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</si>
  <si>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</si>
  <si>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</si>
  <si>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</si>
  <si>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</si>
  <si>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</si>
  <si>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</si>
  <si>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</si>
  <si>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</si>
  <si>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</si>
  <si>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</si>
  <si>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</si>
  <si>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</si>
  <si>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</si>
  <si>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</si>
  <si>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</si>
  <si>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</si>
  <si>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</si>
  <si>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</si>
  <si>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</si>
  <si>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</si>
  <si>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</si>
  <si>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</si>
  <si>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</si>
  <si>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</si>
  <si>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</si>
  <si>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</si>
  <si>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</si>
  <si>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</si>
  <si>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</si>
  <si>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</si>
  <si>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</si>
  <si>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</si>
  <si>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</si>
  <si>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</si>
  <si>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</si>
  <si>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</si>
  <si>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</si>
  <si>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</si>
  <si>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</si>
  <si>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</si>
  <si>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</si>
  <si>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</si>
  <si>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</si>
  <si>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</si>
  <si>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</si>
  <si>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</si>
  <si>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</si>
  <si>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</si>
  <si>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</si>
  <si>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</si>
  <si>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</si>
  <si>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</si>
  <si>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</si>
  <si>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</si>
  <si>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</si>
  <si>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</si>
  <si>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</si>
  <si>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</si>
  <si>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</si>
  <si>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</si>
  <si>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</si>
  <si>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</si>
  <si>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</si>
  <si>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</si>
  <si>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</si>
  <si>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</si>
  <si>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</si>
  <si>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</si>
  <si>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</si>
  <si>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</si>
  <si>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</si>
  <si>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</si>
  <si>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</si>
  <si>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</si>
  <si>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</si>
  <si>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</si>
  <si>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</si>
  <si>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</si>
  <si>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</si>
  <si>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</si>
  <si>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</si>
  <si>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</si>
  <si>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</si>
  <si>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</si>
  <si>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</si>
  <si>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</si>
  <si>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</si>
  <si>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</si>
  <si>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</si>
  <si>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</si>
  <si>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</si>
  <si>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</si>
  <si>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</si>
  <si>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</si>
  <si>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</si>
  <si>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</si>
  <si>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</si>
  <si>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</si>
  <si>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</si>
  <si>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</si>
  <si>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</si>
  <si>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</si>
  <si>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</si>
  <si>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</si>
  <si>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</si>
  <si>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</si>
  <si>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</si>
  <si>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</si>
  <si>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</si>
  <si>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</si>
  <si>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</si>
  <si>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</si>
  <si>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</si>
  <si>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</si>
  <si>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</si>
  <si>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</si>
  <si>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</si>
  <si>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</si>
  <si>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</si>
  <si>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</si>
  <si>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</si>
  <si>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</si>
  <si>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</si>
  <si>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</si>
  <si>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</si>
  <si>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</si>
  <si>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</si>
  <si>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</si>
  <si>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</si>
  <si>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</si>
  <si>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</si>
  <si>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</si>
  <si>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</si>
  <si>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</si>
  <si>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</si>
  <si>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</si>
  <si>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</si>
  <si>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</si>
  <si>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</si>
  <si>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</si>
  <si>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</si>
  <si>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</si>
  <si>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</si>
  <si>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</si>
  <si>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</si>
  <si>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</si>
  <si>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</si>
  <si>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</si>
  <si>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</si>
  <si>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</si>
  <si>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</si>
  <si>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</si>
  <si>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</si>
  <si>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</si>
  <si>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</si>
  <si>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</si>
  <si>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</si>
  <si>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</si>
  <si>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</si>
  <si>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</si>
  <si>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</si>
  <si>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</si>
  <si>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</si>
  <si>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</si>
  <si>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</si>
  <si>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</si>
  <si>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</si>
  <si>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</si>
  <si>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</si>
  <si>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</si>
  <si>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</si>
  <si>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</si>
  <si>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</si>
  <si>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</si>
  <si>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</si>
  <si>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</si>
  <si>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</si>
  <si>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</si>
  <si>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</si>
  <si>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</si>
  <si>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</si>
  <si>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</si>
  <si>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</si>
  <si>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</si>
  <si>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</si>
  <si>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</si>
  <si>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</si>
  <si>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</si>
  <si>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</si>
  <si>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</si>
  <si>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</si>
  <si>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</si>
  <si>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</si>
  <si>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</si>
  <si>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</si>
  <si>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</si>
  <si>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</si>
  <si>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</si>
  <si>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</si>
  <si>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</si>
  <si>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</si>
  <si>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</si>
  <si>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</si>
  <si>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</si>
  <si>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</si>
  <si>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</si>
  <si>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</si>
  <si>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</si>
  <si>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</si>
  <si>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</si>
  <si>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</si>
  <si>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</si>
  <si>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</si>
  <si>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</si>
  <si>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</si>
  <si>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</si>
  <si>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</si>
  <si>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</si>
  <si>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</si>
  <si>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</si>
  <si>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</si>
  <si>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</si>
  <si>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</si>
  <si>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</si>
  <si>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</si>
  <si>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</si>
  <si>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</si>
  <si>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</si>
  <si>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</si>
  <si>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</si>
  <si>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</si>
  <si>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</si>
  <si>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</si>
  <si>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</si>
  <si>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</si>
  <si>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</si>
  <si>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</si>
  <si>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</si>
  <si>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</si>
  <si>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</si>
  <si>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</si>
  <si>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</si>
  <si>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</si>
  <si>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</si>
  <si>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</si>
  <si>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</si>
  <si>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</si>
  <si>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</si>
  <si>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</si>
  <si>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</si>
  <si>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</si>
  <si>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</si>
  <si>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</si>
  <si>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</si>
  <si>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</si>
  <si>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</si>
  <si>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</si>
  <si>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</si>
  <si>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</si>
  <si>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</si>
  <si>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</si>
  <si>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</si>
  <si>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</si>
  <si>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</si>
  <si>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</si>
  <si>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</si>
  <si>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</si>
  <si>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</si>
  <si>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</si>
  <si>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</si>
  <si>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</si>
  <si>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</si>
  <si>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</si>
  <si>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</si>
  <si>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</si>
  <si>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</si>
  <si>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</si>
  <si>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</si>
  <si>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</si>
  <si>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</si>
  <si>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</si>
  <si>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</si>
  <si>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</si>
  <si>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</si>
  <si>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</si>
  <si>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</si>
  <si>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</si>
  <si>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</si>
  <si>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</si>
  <si>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</si>
  <si>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</si>
  <si>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</si>
  <si>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</si>
  <si>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</si>
  <si>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</si>
  <si>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</si>
  <si>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</si>
  <si>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</si>
  <si>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</si>
  <si>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</si>
  <si>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</si>
  <si>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</si>
  <si>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</si>
  <si>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</si>
  <si>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</si>
  <si>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</si>
  <si>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</si>
  <si>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</si>
  <si>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</si>
  <si>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</si>
  <si>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</si>
  <si>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</si>
  <si>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</si>
  <si>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</si>
  <si>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</si>
  <si>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</si>
  <si>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</si>
  <si>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</si>
  <si>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</si>
  <si>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</si>
  <si>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</si>
  <si>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</si>
  <si>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</si>
  <si>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</si>
  <si>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</si>
  <si>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</si>
  <si>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</si>
  <si>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</si>
  <si>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</si>
  <si>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</si>
  <si>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</si>
  <si>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</si>
  <si>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</si>
  <si>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</si>
  <si>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</si>
  <si>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</si>
  <si>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</si>
  <si>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</si>
  <si>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</si>
  <si>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</si>
  <si>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</si>
  <si>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</si>
  <si>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</si>
  <si>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</si>
  <si>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</si>
  <si>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</si>
  <si>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</si>
  <si>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</si>
  <si>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</si>
  <si>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</si>
  <si>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</si>
  <si>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</si>
  <si>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</si>
  <si>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</si>
  <si>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</si>
  <si>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</si>
  <si>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</si>
  <si>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</si>
  <si>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</si>
  <si>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</si>
  <si>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</si>
  <si>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</si>
  <si>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</si>
  <si>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</si>
  <si>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</si>
  <si>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</si>
  <si>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</si>
  <si>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</si>
  <si>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</si>
  <si>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</si>
  <si>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</si>
  <si>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</si>
  <si>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</si>
  <si>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</si>
  <si>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</si>
  <si>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</si>
  <si>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</si>
  <si>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</si>
  <si>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</si>
  <si>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</si>
  <si>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</si>
  <si>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</si>
  <si>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</si>
  <si>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</si>
  <si>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</si>
  <si>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</si>
  <si>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</si>
  <si>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</si>
  <si>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</si>
  <si>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</si>
  <si>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</si>
  <si>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</si>
  <si>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</si>
  <si>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</si>
  <si>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</si>
  <si>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</si>
  <si>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</si>
  <si>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</si>
  <si>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</si>
  <si>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</si>
  <si>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</si>
  <si>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</si>
  <si>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</si>
  <si>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</si>
  <si>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</si>
  <si>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</si>
  <si>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</si>
  <si>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</si>
  <si>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</si>
  <si>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</si>
  <si>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</si>
  <si>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</si>
  <si>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</si>
  <si>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</si>
  <si>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</si>
  <si>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</si>
  <si>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</si>
  <si>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</si>
  <si>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</si>
  <si>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</si>
  <si>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</si>
  <si>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</si>
  <si>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</si>
  <si>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</si>
  <si>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</si>
  <si>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</si>
  <si>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</si>
  <si>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</si>
  <si>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</si>
  <si>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</si>
  <si>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</si>
  <si>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</si>
  <si>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</si>
  <si>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</si>
  <si>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</si>
  <si>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</si>
  <si>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</si>
  <si>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</si>
  <si>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</si>
  <si>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</si>
  <si>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</si>
  <si>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</si>
  <si>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</si>
  <si>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</si>
  <si>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</si>
  <si>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</si>
  <si>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</si>
  <si>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</si>
  <si>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</si>
  <si>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</si>
  <si>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</si>
  <si>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</si>
  <si>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</si>
  <si>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</si>
  <si>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</si>
  <si>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</si>
  <si>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</si>
  <si>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</si>
  <si>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</si>
  <si>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</si>
  <si>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</si>
  <si>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</si>
  <si>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</si>
  <si>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</si>
  <si>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</si>
  <si>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</si>
  <si>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</si>
  <si>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</si>
  <si>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</si>
  <si>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</si>
  <si>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</si>
  <si>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</si>
  <si>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</si>
  <si>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</si>
  <si>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</si>
  <si>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</si>
  <si>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</si>
  <si>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</si>
  <si>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</si>
  <si>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</si>
  <si>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</si>
  <si>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</si>
  <si>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</si>
  <si>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</si>
  <si>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</si>
  <si>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</si>
  <si>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</si>
  <si>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</si>
  <si>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</si>
  <si>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</si>
  <si>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</si>
  <si>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</si>
  <si>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</si>
  <si>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</si>
  <si>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</si>
  <si>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</si>
  <si>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</si>
  <si>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</si>
  <si>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</si>
  <si>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</si>
  <si>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</si>
  <si>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</si>
  <si>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</si>
  <si>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</si>
  <si>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</si>
  <si>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</si>
  <si>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</si>
  <si>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</si>
  <si>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</si>
  <si>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</si>
  <si>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</si>
  <si>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</si>
  <si>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</si>
  <si>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</si>
  <si>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</si>
  <si>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</si>
  <si>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</si>
  <si>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</si>
  <si>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</si>
  <si>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</si>
  <si>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</si>
  <si>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</si>
  <si>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</si>
  <si>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</si>
  <si>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</si>
  <si>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</si>
  <si>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</si>
  <si>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</si>
  <si>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</si>
  <si>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</si>
  <si>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</si>
  <si>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</si>
  <si>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</si>
  <si>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</si>
  <si>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</si>
  <si>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</si>
  <si>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</si>
  <si>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</si>
  <si>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</si>
  <si>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</si>
  <si>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</si>
  <si>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</si>
  <si>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</si>
  <si>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</si>
  <si>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</si>
  <si>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</si>
  <si>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</si>
  <si>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</si>
  <si>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</si>
  <si>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</si>
  <si>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</si>
  <si>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</si>
  <si>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</si>
  <si>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</si>
  <si>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</si>
  <si>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</si>
  <si>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</si>
  <si>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</si>
  <si>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</si>
  <si>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</si>
  <si>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</si>
  <si>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</si>
  <si>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</si>
  <si>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</si>
  <si>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</si>
  <si>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</si>
  <si>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</si>
  <si>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</si>
  <si>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</si>
  <si>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</si>
  <si>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</si>
  <si>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</si>
  <si>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</si>
  <si>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</si>
  <si>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</si>
  <si>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</si>
  <si>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</si>
  <si>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</si>
  <si>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</si>
  <si>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</si>
  <si>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</si>
  <si>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</si>
  <si>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</si>
  <si>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</si>
  <si>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</si>
  <si>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</si>
  <si>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</si>
  <si>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</si>
  <si>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</si>
  <si>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</si>
  <si>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</si>
  <si>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</si>
  <si>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</si>
  <si>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</si>
  <si>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</si>
  <si>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</si>
  <si>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</si>
  <si>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</si>
  <si>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</si>
  <si>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</si>
  <si>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</si>
  <si>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</si>
  <si>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</si>
  <si>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</si>
  <si>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</si>
  <si>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</si>
  <si>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</si>
  <si>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</si>
  <si>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</si>
  <si>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</si>
  <si>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</si>
  <si>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</si>
  <si>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</si>
  <si>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</si>
  <si>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</si>
  <si>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</si>
  <si>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</si>
  <si>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</si>
  <si>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</si>
  <si>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</si>
  <si>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</si>
  <si>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</si>
  <si>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</si>
  <si>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</si>
  <si>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</si>
  <si>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</si>
  <si>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</si>
  <si>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</si>
  <si>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</si>
  <si>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</si>
  <si>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</si>
  <si>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</si>
  <si>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</si>
  <si>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</si>
  <si>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</si>
  <si>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</si>
  <si>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</si>
  <si>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</si>
  <si>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</si>
  <si>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</si>
  <si>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</si>
  <si>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</si>
  <si>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</si>
  <si>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</si>
  <si>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</si>
  <si>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</si>
  <si>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</si>
  <si>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</si>
  <si>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</si>
  <si>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</si>
  <si>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</si>
  <si>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</si>
  <si>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</si>
  <si>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</si>
  <si>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</si>
  <si>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</si>
  <si>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</si>
  <si>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</si>
  <si>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</si>
  <si>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</si>
  <si>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</si>
  <si>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</si>
  <si>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</si>
  <si>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</si>
  <si>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</si>
  <si>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</si>
  <si>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</si>
  <si>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</si>
  <si>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</si>
  <si>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</si>
  <si>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</si>
  <si>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</si>
  <si>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</si>
  <si>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</si>
  <si>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</si>
  <si>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</si>
  <si>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</si>
  <si>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</si>
  <si>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</si>
  <si>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</si>
  <si>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</si>
  <si>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</si>
  <si>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</si>
  <si>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</si>
  <si>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</si>
  <si>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</si>
  <si>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</si>
  <si>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</si>
  <si>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</si>
  <si>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</si>
  <si>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</si>
  <si>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</si>
  <si>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</si>
  <si>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</si>
  <si>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</si>
  <si>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</si>
  <si>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</si>
  <si>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</si>
  <si>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</si>
  <si>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</si>
  <si>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</si>
  <si>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</si>
  <si>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</si>
  <si>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</si>
  <si>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</si>
  <si>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</si>
  <si>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</si>
  <si>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</si>
  <si>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</si>
  <si>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</si>
  <si>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</si>
  <si>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</si>
  <si>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</si>
  <si>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</si>
  <si>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</si>
  <si>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</si>
  <si>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</si>
  <si>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</si>
  <si>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</si>
  <si>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</si>
  <si>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</si>
  <si>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</si>
  <si>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</si>
  <si>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</si>
  <si>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</si>
  <si>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</si>
  <si>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</si>
  <si>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</si>
  <si>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</si>
  <si>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</si>
  <si>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</si>
  <si>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</si>
  <si>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</si>
  <si>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</si>
  <si>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</si>
  <si>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</si>
  <si>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</si>
  <si>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</si>
  <si>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</si>
  <si>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</si>
  <si>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</si>
  <si>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</si>
  <si>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</si>
  <si>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</si>
  <si>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</si>
  <si>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</si>
  <si>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</si>
  <si>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</si>
  <si>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</si>
  <si>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</si>
  <si>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</si>
  <si>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</si>
  <si>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</si>
  <si>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</si>
  <si>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</si>
  <si>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</si>
  <si>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</si>
  <si>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</si>
  <si>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</si>
  <si>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</si>
  <si>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</si>
  <si>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</si>
  <si>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</si>
  <si>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</si>
  <si>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</si>
  <si>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</si>
  <si>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</si>
  <si>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</si>
  <si>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</si>
  <si>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</si>
  <si>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</si>
  <si>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</si>
  <si>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</si>
  <si>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</si>
  <si>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</si>
  <si>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</si>
  <si>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</si>
  <si>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</si>
  <si>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</si>
  <si>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</si>
  <si>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</si>
  <si>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</si>
  <si>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</si>
  <si>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</si>
  <si>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</si>
  <si>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</si>
  <si>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</si>
  <si>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</si>
  <si>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</si>
  <si>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</si>
  <si>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</si>
  <si>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</si>
  <si>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</si>
  <si>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</si>
  <si>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</si>
  <si>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</si>
  <si>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</si>
  <si>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</si>
  <si>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</si>
  <si>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</si>
  <si>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</si>
  <si>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</si>
  <si>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</si>
  <si>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</si>
  <si>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</si>
  <si>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</si>
  <si>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</si>
  <si>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</si>
  <si>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</si>
  <si>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</si>
  <si>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</si>
  <si>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</si>
  <si>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</si>
  <si>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</si>
  <si>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</si>
  <si>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</si>
  <si>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</si>
  <si>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</si>
  <si>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</si>
  <si>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</si>
  <si>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</si>
  <si>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</si>
  <si>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</si>
  <si>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</si>
  <si>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</si>
  <si>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</si>
  <si>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</si>
  <si>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</si>
  <si>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</si>
  <si>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</si>
  <si>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</si>
  <si>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</si>
  <si>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</si>
  <si>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</si>
  <si>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</si>
  <si>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</si>
  <si>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</si>
  <si>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</si>
  <si>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</si>
  <si>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</si>
  <si>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</si>
  <si>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</si>
  <si>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</si>
  <si>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</si>
  <si>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</si>
  <si>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</si>
  <si>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</si>
  <si>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</si>
  <si>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</si>
  <si>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</si>
  <si>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</si>
  <si>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</si>
  <si>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</si>
  <si>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</si>
  <si>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</si>
  <si>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</si>
  <si>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</si>
  <si>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</si>
  <si>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</si>
  <si>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</si>
  <si>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</si>
  <si>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</si>
  <si>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</si>
  <si>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</si>
  <si>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</si>
  <si>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</si>
  <si>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</si>
  <si>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</si>
  <si>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</si>
  <si>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</si>
  <si>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</si>
  <si>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</si>
  <si>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</si>
  <si>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</si>
  <si>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</si>
  <si>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</si>
  <si>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</si>
  <si>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</si>
  <si>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</si>
  <si>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</si>
  <si>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</si>
  <si>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</si>
  <si>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</si>
  <si>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</si>
  <si>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</si>
  <si>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</si>
  <si>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</si>
  <si>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</si>
  <si>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</si>
  <si>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</si>
  <si>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</si>
  <si>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</si>
  <si>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</si>
  <si>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</si>
  <si>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</si>
  <si>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</si>
  <si>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</si>
  <si>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</si>
  <si>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</si>
  <si>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</si>
  <si>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</si>
  <si>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</si>
  <si>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</si>
  <si>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</si>
  <si>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</si>
  <si>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</si>
  <si>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</si>
  <si>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</si>
  <si>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</si>
  <si>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</si>
  <si>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</si>
  <si>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</si>
  <si>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</si>
  <si>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</si>
  <si>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</si>
  <si>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</si>
  <si>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</si>
  <si>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</si>
  <si>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</si>
  <si>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</si>
  <si>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</si>
  <si>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</si>
  <si>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</si>
  <si>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</si>
  <si>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</si>
  <si>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</si>
  <si>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</si>
  <si>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</si>
  <si>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</si>
  <si>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</si>
  <si>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</si>
  <si>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</si>
  <si>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</si>
  <si>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</si>
  <si>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</si>
  <si>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</si>
  <si>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</si>
  <si>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</si>
  <si>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</si>
  <si>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</si>
  <si>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</si>
  <si>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</si>
  <si>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</si>
  <si>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</si>
  <si>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</si>
  <si>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</si>
  <si>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</si>
  <si>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</si>
  <si>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</si>
  <si>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</si>
  <si>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</si>
  <si>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</si>
  <si>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</si>
  <si>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</si>
  <si>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</si>
  <si>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</si>
  <si>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</si>
  <si>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</si>
  <si>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</si>
  <si>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</si>
  <si>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</si>
  <si>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</si>
  <si>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</si>
  <si>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</si>
  <si>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</si>
  <si>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</si>
  <si>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</si>
  <si>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</si>
  <si>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</si>
  <si>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</si>
  <si>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</si>
  <si>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</si>
  <si>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</si>
  <si>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</si>
  <si>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</si>
  <si>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</si>
  <si>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</si>
  <si>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</si>
  <si>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</si>
  <si>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</si>
  <si>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</si>
  <si>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</si>
  <si>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</si>
  <si>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</si>
  <si>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</si>
  <si>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</si>
  <si>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</si>
  <si>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</si>
  <si>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</si>
  <si>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</si>
  <si>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</si>
  <si>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</si>
  <si>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</si>
  <si>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</si>
  <si>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</si>
  <si>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</si>
  <si>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</si>
  <si>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</si>
  <si>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</si>
  <si>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</si>
  <si>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</si>
  <si>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</si>
  <si>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</si>
  <si>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</si>
  <si>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</si>
  <si>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</si>
  <si>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</si>
  <si>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</si>
  <si>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</si>
  <si>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</si>
  <si>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</si>
  <si>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</si>
  <si>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</si>
  <si>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</si>
  <si>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</si>
  <si>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</si>
  <si>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</si>
  <si>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</si>
  <si>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</si>
  <si>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</si>
  <si>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</si>
  <si>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</si>
  <si>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</si>
  <si>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</si>
  <si>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</si>
  <si>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</si>
  <si>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</si>
  <si>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</si>
  <si>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</si>
  <si>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</si>
  <si>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</si>
  <si>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</si>
  <si>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</si>
  <si>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</si>
  <si>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</si>
  <si>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</si>
  <si>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</si>
  <si>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</si>
  <si>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</si>
  <si>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</si>
  <si>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</si>
  <si>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</si>
  <si>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</si>
  <si>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</si>
  <si>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</si>
  <si>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</si>
  <si>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</si>
  <si>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</si>
  <si>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</si>
  <si>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</si>
  <si>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</si>
  <si>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</si>
  <si>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</si>
  <si>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</si>
  <si>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</si>
  <si>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</si>
  <si>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</si>
  <si>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</si>
  <si>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</si>
  <si>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</si>
  <si>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</si>
  <si>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</si>
  <si>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</si>
  <si>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</si>
  <si>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</si>
  <si>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</si>
  <si>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</si>
  <si>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</si>
  <si>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</si>
  <si>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</si>
  <si>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</si>
  <si>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</si>
  <si>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</si>
  <si>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</si>
  <si>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</si>
  <si>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</si>
  <si>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</si>
  <si>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</si>
  <si>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</si>
  <si>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</si>
  <si>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</si>
  <si>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</si>
  <si>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</si>
  <si>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</si>
  <si>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</si>
  <si>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</si>
  <si>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</si>
  <si>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</si>
  <si>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</si>
  <si>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</si>
  <si>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</si>
  <si>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</si>
  <si>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</si>
  <si>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</si>
  <si>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</si>
  <si>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</si>
  <si>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</si>
  <si>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</si>
  <si>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</si>
  <si>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</si>
  <si>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</si>
  <si>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</si>
  <si>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</si>
  <si>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</si>
  <si>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</si>
  <si>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</si>
  <si>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</si>
  <si>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</si>
  <si>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</si>
  <si>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</si>
  <si>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</si>
  <si>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</si>
  <si>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</si>
  <si>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</si>
  <si>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</si>
  <si>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</si>
  <si>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</si>
  <si>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</si>
  <si>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</si>
  <si>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</si>
  <si>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</si>
  <si>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</si>
  <si>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</si>
  <si>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</si>
  <si>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</si>
  <si>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</si>
  <si>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</si>
  <si>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</si>
  <si>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</si>
  <si>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</si>
  <si>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</si>
  <si>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</si>
  <si>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</si>
  <si>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</si>
  <si>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</si>
  <si>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</si>
  <si>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</si>
  <si>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</si>
  <si>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</si>
  <si>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</si>
  <si>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</si>
  <si>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</si>
  <si>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</si>
  <si>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</si>
  <si>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</si>
  <si>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</si>
  <si>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</si>
  <si>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</si>
  <si>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</si>
  <si>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</si>
  <si>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</si>
  <si>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</si>
  <si>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</si>
  <si>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</si>
  <si>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</si>
  <si>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</si>
  <si>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</si>
  <si>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</si>
  <si>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</si>
  <si>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</si>
  <si>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</si>
  <si>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</si>
  <si>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</si>
  <si>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</si>
  <si>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</si>
  <si>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</si>
  <si>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</si>
  <si>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</si>
  <si>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</si>
  <si>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</si>
  <si>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</si>
  <si>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</si>
  <si>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</si>
  <si>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</si>
  <si>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</si>
  <si>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</si>
  <si>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</si>
  <si>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</si>
  <si>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</si>
  <si>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</si>
  <si>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</si>
  <si>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</si>
  <si>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</si>
  <si>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</si>
  <si>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</si>
  <si>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</si>
  <si>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</si>
  <si>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</si>
  <si>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</si>
  <si>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</si>
  <si>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</si>
  <si>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</si>
  <si>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</si>
  <si>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</si>
  <si>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</si>
  <si>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</si>
  <si>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</si>
  <si>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</si>
  <si>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</si>
  <si>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</si>
  <si>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</si>
  <si>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</si>
  <si>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</si>
  <si>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</si>
  <si>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</si>
  <si>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</si>
  <si>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</si>
  <si>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</si>
  <si>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</si>
  <si>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</si>
  <si>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</si>
  <si>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</si>
  <si>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</si>
  <si>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</si>
  <si>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</si>
  <si>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</si>
  <si>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</si>
  <si>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</si>
  <si>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</si>
  <si>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</si>
  <si>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</si>
  <si>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</si>
  <si>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</si>
  <si>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</si>
  <si>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</si>
  <si>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</si>
  <si>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</si>
  <si>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</si>
  <si>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</si>
  <si>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</si>
  <si>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</si>
  <si>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</si>
  <si>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</si>
  <si>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</si>
  <si>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</si>
  <si>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</si>
  <si>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</si>
  <si>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</si>
  <si>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</si>
  <si>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</si>
  <si>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</si>
  <si>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</si>
  <si>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</si>
  <si>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</si>
  <si>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</si>
  <si>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</si>
  <si>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</si>
  <si>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</si>
  <si>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</si>
  <si>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</si>
  <si>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</si>
  <si>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</si>
  <si>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</si>
  <si>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</si>
  <si>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</si>
  <si>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</si>
  <si>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</si>
  <si>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</si>
  <si>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</si>
  <si>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</si>
  <si>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</si>
  <si>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</si>
  <si>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</si>
  <si>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</si>
  <si>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</si>
  <si>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</si>
  <si>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</si>
  <si>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</si>
  <si>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</si>
  <si>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</si>
  <si>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</si>
  <si>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</si>
  <si>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</si>
  <si>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</si>
  <si>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</si>
  <si>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</si>
  <si>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</si>
  <si>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</si>
  <si>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</si>
  <si>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</si>
  <si>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</si>
  <si>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</si>
  <si>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</si>
  <si>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</si>
  <si>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</si>
  <si>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</si>
  <si>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</si>
  <si>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</si>
  <si>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</si>
  <si>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</si>
  <si>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</si>
  <si>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</si>
  <si>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</si>
  <si>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</si>
  <si>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</si>
  <si>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</si>
  <si>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</si>
  <si>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</si>
  <si>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</si>
  <si>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</si>
  <si>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</si>
  <si>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</si>
  <si>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</si>
  <si>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</si>
  <si>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</si>
  <si>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</si>
  <si>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</si>
  <si>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</si>
  <si>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</si>
  <si>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</si>
  <si>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</si>
  <si>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</si>
  <si>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</si>
  <si>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</si>
  <si>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</si>
  <si>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</si>
  <si>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</si>
  <si>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</si>
  <si>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</si>
  <si>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</si>
  <si>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</si>
  <si>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</si>
  <si>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</si>
  <si>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</si>
  <si>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</si>
  <si>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</si>
  <si>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</si>
  <si>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</si>
  <si>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</si>
  <si>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</si>
  <si>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</si>
  <si>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</si>
  <si>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</si>
  <si>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</si>
  <si>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</si>
  <si>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</si>
  <si>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</si>
  <si>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</si>
  <si>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</si>
  <si>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</si>
  <si>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</si>
  <si>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</si>
  <si>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</si>
  <si>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</si>
  <si>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</si>
  <si>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</si>
  <si>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</si>
  <si>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</si>
  <si>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</si>
  <si>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</si>
  <si>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</si>
  <si>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</si>
  <si>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</si>
  <si>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</si>
  <si>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</si>
  <si>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</si>
  <si>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</si>
  <si>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</si>
  <si>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</si>
  <si>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</si>
  <si>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</si>
  <si>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</si>
  <si>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</si>
  <si>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</si>
  <si>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</si>
  <si>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</si>
  <si>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</si>
  <si>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</si>
  <si>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</si>
  <si>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</si>
  <si>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</si>
  <si>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</si>
  <si>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</si>
  <si>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</si>
  <si>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</si>
  <si>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</si>
  <si>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</si>
  <si>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</si>
  <si>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</si>
  <si>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</si>
  <si>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</si>
  <si>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</si>
  <si>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</si>
  <si>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</si>
  <si>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</si>
  <si>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</si>
  <si>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</si>
  <si>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</si>
  <si>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</si>
  <si>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</si>
  <si>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</si>
  <si>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</si>
  <si>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</si>
  <si>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</si>
  <si>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</si>
  <si>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</si>
  <si>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</si>
  <si>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</si>
  <si>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</si>
  <si>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</si>
  <si>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</si>
  <si>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</si>
  <si>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</si>
  <si>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</si>
  <si>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</si>
  <si>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</si>
  <si>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</si>
  <si>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</si>
  <si>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</si>
  <si>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</si>
  <si>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</si>
  <si>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</si>
  <si>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</si>
  <si>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</si>
  <si>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</si>
  <si>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</si>
  <si>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</si>
  <si>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</si>
  <si>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</si>
  <si>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</si>
  <si>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</si>
  <si>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</si>
  <si>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</si>
  <si>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</si>
  <si>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</si>
  <si>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</si>
  <si>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</si>
  <si>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</si>
  <si>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</si>
  <si>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</si>
  <si>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</si>
  <si>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</si>
  <si>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</si>
  <si>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</si>
  <si>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</si>
  <si>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</si>
  <si>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</si>
  <si>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</si>
  <si>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</si>
  <si>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</si>
  <si>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</si>
  <si>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</si>
  <si>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</si>
  <si>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</si>
  <si>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</si>
  <si>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</si>
  <si>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</si>
  <si>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</si>
  <si>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</si>
  <si>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</si>
  <si>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</si>
  <si>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</si>
  <si>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</si>
  <si>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</si>
  <si>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</si>
  <si>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</si>
  <si>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</si>
  <si>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</si>
  <si>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</si>
  <si>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</si>
  <si>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</si>
  <si>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</si>
  <si>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</si>
  <si>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</si>
  <si>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</si>
  <si>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</si>
  <si>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</si>
  <si>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</si>
  <si>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</si>
  <si>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</si>
  <si>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</si>
  <si>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</si>
  <si>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</si>
  <si>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</si>
  <si>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</si>
  <si>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</si>
  <si>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</si>
  <si>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</si>
  <si>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</si>
  <si>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</si>
  <si>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</si>
  <si>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</si>
  <si>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</si>
  <si>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</si>
  <si>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</si>
  <si>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</si>
  <si>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</si>
  <si>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</si>
  <si>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</si>
  <si>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</si>
  <si>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</si>
  <si>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</si>
  <si>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</si>
  <si>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</si>
  <si>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</si>
  <si>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</si>
  <si>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</si>
  <si>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</si>
  <si>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</si>
  <si>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</si>
  <si>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</si>
  <si>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</si>
  <si>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</si>
  <si>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</si>
  <si>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</si>
  <si>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</si>
  <si>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</si>
  <si>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</si>
  <si>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</si>
  <si>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</si>
  <si>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</si>
  <si>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</si>
  <si>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</si>
  <si>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</si>
  <si>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</si>
  <si>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</si>
  <si>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</si>
  <si>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</si>
  <si>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</si>
  <si>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</si>
  <si>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</si>
  <si>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</si>
  <si>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</si>
  <si>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</si>
  <si>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</si>
  <si>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</si>
  <si>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</si>
  <si>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</si>
  <si>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</si>
  <si>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</si>
  <si>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</si>
  <si>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</si>
  <si>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</si>
  <si>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</si>
  <si>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</si>
  <si>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</si>
  <si>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</si>
  <si>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</si>
  <si>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</si>
  <si>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</si>
  <si>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</si>
  <si>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</si>
  <si>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</si>
  <si>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</si>
  <si>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</si>
  <si>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</si>
  <si>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</si>
  <si>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</si>
  <si>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</si>
  <si>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</si>
  <si>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</si>
  <si>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</si>
  <si>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</si>
  <si>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</si>
  <si>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</si>
  <si>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</si>
  <si>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</si>
  <si>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</si>
  <si>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</si>
  <si>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</si>
  <si>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</si>
  <si>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</si>
  <si>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</si>
  <si>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</si>
  <si>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</si>
  <si>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</si>
  <si>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</si>
  <si>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</si>
  <si>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</si>
  <si>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</si>
  <si>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</si>
  <si>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</si>
  <si>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</si>
  <si>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</si>
  <si>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</si>
  <si>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</si>
  <si>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</si>
  <si>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</si>
  <si>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</si>
  <si>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</si>
  <si>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</si>
  <si>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</si>
  <si>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</si>
  <si>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</si>
  <si>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</si>
  <si>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</si>
  <si>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</si>
  <si>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</si>
  <si>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</si>
  <si>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</si>
  <si>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</si>
  <si>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</si>
  <si>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</si>
  <si>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</si>
  <si>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</si>
  <si>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</si>
  <si>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</si>
  <si>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</si>
  <si>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</si>
  <si>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</si>
  <si>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</si>
  <si>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</si>
  <si>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</si>
  <si>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</si>
  <si>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</si>
  <si>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</si>
  <si>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</si>
  <si>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</si>
  <si>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</si>
  <si>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</si>
  <si>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</si>
  <si>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</si>
  <si>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</si>
  <si>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</si>
  <si>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</si>
  <si>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</si>
  <si>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</si>
  <si>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</si>
  <si>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</si>
  <si>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</si>
  <si>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</si>
  <si>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</si>
  <si>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</si>
  <si>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</si>
  <si>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</si>
  <si>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</si>
  <si>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</si>
  <si>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</si>
  <si>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</si>
  <si>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</si>
  <si>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</si>
  <si>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</si>
  <si>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</si>
  <si>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</si>
  <si>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</si>
  <si>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</si>
  <si>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</si>
  <si>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</si>
  <si>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</si>
  <si>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</si>
  <si>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</si>
  <si>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</si>
  <si>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</si>
  <si>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</si>
  <si>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</si>
  <si>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</si>
  <si>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</si>
  <si>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</si>
  <si>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</si>
  <si>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</si>
  <si>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</si>
  <si>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</si>
  <si>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</si>
  <si>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</si>
  <si>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</si>
  <si>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</si>
  <si>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</si>
  <si>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</si>
  <si>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</si>
  <si>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</si>
  <si>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</si>
  <si>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</si>
  <si>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</si>
  <si>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</si>
  <si>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</si>
  <si>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</si>
  <si>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</si>
  <si>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</si>
  <si>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</si>
  <si>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</si>
  <si>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</si>
  <si>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</si>
  <si>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</si>
  <si>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</si>
  <si>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</si>
  <si>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</si>
  <si>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</si>
  <si>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</si>
  <si>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</si>
  <si>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</si>
  <si>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</si>
  <si>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</si>
  <si>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</si>
  <si>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</si>
  <si>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</si>
  <si>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</si>
  <si>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</si>
  <si>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</si>
  <si>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</si>
  <si>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</si>
  <si>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</si>
  <si>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</si>
  <si>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</si>
  <si>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</si>
  <si>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</si>
  <si>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</si>
  <si>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</si>
  <si>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</si>
  <si>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</si>
  <si>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</si>
  <si>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</si>
  <si>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</si>
  <si>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</si>
  <si>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</si>
  <si>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</si>
  <si>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</si>
  <si>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</si>
  <si>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</si>
  <si>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</si>
  <si>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</si>
  <si>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</si>
  <si>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</si>
  <si>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</si>
  <si>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</si>
  <si>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</si>
  <si>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</si>
  <si>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</si>
  <si>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</si>
  <si>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</si>
  <si>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</si>
  <si>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</si>
  <si>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</si>
  <si>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</si>
  <si>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</si>
  <si>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</si>
  <si>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</si>
  <si>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</si>
  <si>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</si>
  <si>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</si>
  <si>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</si>
  <si>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</si>
  <si>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</si>
  <si>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</si>
  <si>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</si>
  <si>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</si>
  <si>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</si>
  <si>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</si>
  <si>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</si>
  <si>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</si>
  <si>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</si>
  <si>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</si>
  <si>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</si>
  <si>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</si>
  <si>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</si>
  <si>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</si>
  <si>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</si>
  <si>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</si>
  <si>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</si>
  <si>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</si>
  <si>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</si>
  <si>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</si>
  <si>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</si>
  <si>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</si>
  <si>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</si>
  <si>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</si>
  <si>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</si>
  <si>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</si>
  <si>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</si>
  <si>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</si>
  <si>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</si>
  <si>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</si>
  <si>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</si>
  <si>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</si>
  <si>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</si>
  <si>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</si>
  <si>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</si>
  <si>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</si>
  <si>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</si>
  <si>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</si>
  <si>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</si>
  <si>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</si>
  <si>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</si>
  <si>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</si>
  <si>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</si>
  <si>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</si>
  <si>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</si>
  <si>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</si>
  <si>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</si>
  <si>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</si>
  <si>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</si>
  <si>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</si>
  <si>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</si>
  <si>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</si>
  <si>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</si>
  <si>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</si>
  <si>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</si>
  <si>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</si>
  <si>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</si>
  <si>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</si>
  <si>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</si>
  <si>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</si>
  <si>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</si>
  <si>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</si>
  <si>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</si>
  <si>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</si>
  <si>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</si>
  <si>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</si>
  <si>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</si>
  <si>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</si>
  <si>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</si>
  <si>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</si>
  <si>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</si>
  <si>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</si>
  <si>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</si>
  <si>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</si>
  <si>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</si>
  <si>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</si>
  <si>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</si>
  <si>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</si>
  <si>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</si>
  <si>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</si>
  <si>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</si>
  <si>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</si>
  <si>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</si>
  <si>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</si>
  <si>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</si>
  <si>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</si>
  <si>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</si>
  <si>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</si>
  <si>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</si>
  <si>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</si>
  <si>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</si>
  <si>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</si>
  <si>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</si>
  <si>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</si>
  <si>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</si>
  <si>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</si>
  <si>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</si>
  <si>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</si>
  <si>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</si>
  <si>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</si>
  <si>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</si>
  <si>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</si>
  <si>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</si>
  <si>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</si>
  <si>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</si>
  <si>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</si>
  <si>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</si>
  <si>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</si>
  <si>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</si>
  <si>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</si>
  <si>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</si>
  <si>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</si>
  <si>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</si>
  <si>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</si>
  <si>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</si>
  <si>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</si>
  <si>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</si>
  <si>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</si>
  <si>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</si>
  <si>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</si>
  <si>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</si>
  <si>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</si>
  <si>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</si>
  <si>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</si>
  <si>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</si>
  <si>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</si>
  <si>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</si>
  <si>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</si>
  <si>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</si>
  <si>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</si>
  <si>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</si>
  <si>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</si>
  <si>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</si>
  <si>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</si>
  <si>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</si>
  <si>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</si>
  <si>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</si>
  <si>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</si>
  <si>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</si>
  <si>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</si>
  <si>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</si>
  <si>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</si>
  <si>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</si>
  <si>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</si>
  <si>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</si>
  <si>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</si>
  <si>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</si>
  <si>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</si>
  <si>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</si>
  <si>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</si>
  <si>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</si>
  <si>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</si>
  <si>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</si>
  <si>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</si>
  <si>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</si>
  <si>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</si>
  <si>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</si>
  <si>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</si>
  <si>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</si>
  <si>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</si>
  <si>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</si>
  <si>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</si>
  <si>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</si>
  <si>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</si>
  <si>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</si>
  <si>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</si>
  <si>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</si>
  <si>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</si>
  <si>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</si>
  <si>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</si>
  <si>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</si>
  <si>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</si>
  <si>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</si>
  <si>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</si>
  <si>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</si>
  <si>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</si>
  <si>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</si>
  <si>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</si>
  <si>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</si>
  <si>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</si>
  <si>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</si>
  <si>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</si>
  <si>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</si>
  <si>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</si>
  <si>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</si>
  <si>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</si>
  <si>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</si>
  <si>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</si>
  <si>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</si>
  <si>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</si>
  <si>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</si>
  <si>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</si>
  <si>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</si>
  <si>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</si>
  <si>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</si>
  <si>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</si>
  <si>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</si>
  <si>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</si>
  <si>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</si>
  <si>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</si>
  <si>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</si>
  <si>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</si>
  <si>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</si>
  <si>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</si>
  <si>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</si>
  <si>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</si>
  <si>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</si>
  <si>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</si>
  <si>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</si>
  <si>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</si>
  <si>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</si>
  <si>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</si>
  <si>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</si>
  <si>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</si>
  <si>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</si>
  <si>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</si>
  <si>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</si>
  <si>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</si>
  <si>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</si>
  <si>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</si>
  <si>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</si>
  <si>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</si>
  <si>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</si>
  <si>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</si>
  <si>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</si>
  <si>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</si>
  <si>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</si>
  <si>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</si>
  <si>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</si>
  <si>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</si>
  <si>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</si>
  <si>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</si>
  <si>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</si>
  <si>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</si>
  <si>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</si>
  <si>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</si>
  <si>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</si>
  <si>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</si>
  <si>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</si>
  <si>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</si>
  <si>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</si>
  <si>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</si>
  <si>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</si>
  <si>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</si>
  <si>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</si>
  <si>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</si>
  <si>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</si>
  <si>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</si>
  <si>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</si>
  <si>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</si>
  <si>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</si>
  <si>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</si>
  <si>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</si>
  <si>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</si>
  <si>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</si>
  <si>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</si>
  <si>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</si>
  <si>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</si>
  <si>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</si>
  <si>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</si>
  <si>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</si>
  <si>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</si>
  <si>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</si>
  <si>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</si>
  <si>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</si>
  <si>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</si>
  <si>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</si>
  <si>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</si>
  <si>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</si>
  <si>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</si>
  <si>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</si>
  <si>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</si>
  <si>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</si>
  <si>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</si>
  <si>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</si>
  <si>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</si>
  <si>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</si>
  <si>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</si>
  <si>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</si>
  <si>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</si>
  <si>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</si>
  <si>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</si>
  <si>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</si>
  <si>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</si>
  <si>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</si>
  <si>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</si>
  <si>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</si>
  <si>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</si>
  <si>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</si>
  <si>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</si>
  <si>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</si>
  <si>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</si>
  <si>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</si>
  <si>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</si>
  <si>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</si>
  <si>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</si>
  <si>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</si>
  <si>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</si>
  <si>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</si>
  <si>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</si>
  <si>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</si>
  <si>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</si>
  <si>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</si>
  <si>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</si>
  <si>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</si>
  <si>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</si>
  <si>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</si>
  <si>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</si>
  <si>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</si>
  <si>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</si>
  <si>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</si>
  <si>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</si>
  <si>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</si>
  <si>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</si>
  <si>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</si>
  <si>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</si>
  <si>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</si>
  <si>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</si>
  <si>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</si>
  <si>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</si>
  <si>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</si>
  <si>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</si>
  <si>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</si>
  <si>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</si>
  <si>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</si>
  <si>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</si>
  <si>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</si>
  <si>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</si>
  <si>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</si>
  <si>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</si>
  <si>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</si>
  <si>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</si>
  <si>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</si>
  <si>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</si>
  <si>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</si>
  <si>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</si>
  <si>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</si>
  <si>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</si>
  <si>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</si>
  <si>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</si>
  <si>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</si>
  <si>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</si>
  <si>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</si>
  <si>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</si>
  <si>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</si>
  <si>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</si>
  <si>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</si>
  <si>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</si>
  <si>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</si>
  <si>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</si>
  <si>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</si>
  <si>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</si>
  <si>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</si>
  <si>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</si>
  <si>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</si>
  <si>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</si>
  <si>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</si>
  <si>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</si>
  <si>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</si>
  <si>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</si>
  <si>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</si>
  <si>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</si>
  <si>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</si>
  <si>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</si>
  <si>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</si>
  <si>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</si>
  <si>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</si>
  <si>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</si>
  <si>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</si>
  <si>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</si>
  <si>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</si>
  <si>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</si>
  <si>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</si>
  <si>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</si>
  <si>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</si>
  <si>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</si>
  <si>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</si>
  <si>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</si>
  <si>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</si>
  <si>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</si>
  <si>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</si>
  <si>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</si>
  <si>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</si>
  <si>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</si>
  <si>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</si>
  <si>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</si>
  <si>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</si>
  <si>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</si>
  <si>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</si>
  <si>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</si>
  <si>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</si>
  <si>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</si>
  <si>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</si>
  <si>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</si>
  <si>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</si>
  <si>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</si>
  <si>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</si>
  <si>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</si>
  <si>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</si>
  <si>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</si>
  <si>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</si>
  <si>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</si>
  <si>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</si>
  <si>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</si>
  <si>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</si>
  <si>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</si>
  <si>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</si>
  <si>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</si>
  <si>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</si>
  <si>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</si>
  <si>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</si>
  <si>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</si>
  <si>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</si>
  <si>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</si>
  <si>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</si>
  <si>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</si>
  <si>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</si>
  <si>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</si>
  <si>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</si>
  <si>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</si>
  <si>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</si>
  <si>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</si>
  <si>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</si>
  <si>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</si>
  <si>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</si>
  <si>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</si>
  <si>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</si>
  <si>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</si>
  <si>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</si>
  <si>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</si>
  <si>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</si>
  <si>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</si>
  <si>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</si>
  <si>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</si>
  <si>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</si>
  <si>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</si>
  <si>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</si>
  <si>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</si>
  <si>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</si>
  <si>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</si>
  <si>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</si>
  <si>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</si>
  <si>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</si>
  <si>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</si>
  <si>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</si>
  <si>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</si>
  <si>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</si>
  <si>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</si>
  <si>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</si>
  <si>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</si>
  <si>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</si>
  <si>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</si>
  <si>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</si>
  <si>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</si>
  <si>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</si>
  <si>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</si>
  <si>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</si>
  <si>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</si>
  <si>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</si>
  <si>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</si>
  <si>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</si>
  <si>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</si>
  <si>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</si>
  <si>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</si>
  <si>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</si>
  <si>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</si>
  <si>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</si>
  <si>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</si>
  <si>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</si>
  <si>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</si>
  <si>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</si>
  <si>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</si>
  <si>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</si>
  <si>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</si>
  <si>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</si>
  <si>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</si>
  <si>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</si>
  <si>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</si>
  <si>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</si>
  <si>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</si>
  <si>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</si>
  <si>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</si>
  <si>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</si>
  <si>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</si>
  <si>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</si>
  <si>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</si>
  <si>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</si>
  <si>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</si>
  <si>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</si>
  <si>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</si>
  <si>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</si>
  <si>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</si>
  <si>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</si>
  <si>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</si>
  <si>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</si>
  <si>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</si>
  <si>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</si>
  <si>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</si>
  <si>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</si>
  <si>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</si>
  <si>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</si>
  <si>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</si>
  <si>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</si>
  <si>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</si>
  <si>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</si>
  <si>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</si>
  <si>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</si>
  <si>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</si>
  <si>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</si>
  <si>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</si>
  <si>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</si>
  <si>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</si>
  <si>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</si>
  <si>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</si>
  <si>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</si>
  <si>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</si>
  <si>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</si>
  <si>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</si>
  <si>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</si>
  <si>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</si>
  <si>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</si>
  <si>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</si>
  <si>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</si>
  <si>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</si>
  <si>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</si>
  <si>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</si>
  <si>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</si>
  <si>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</si>
  <si>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</si>
  <si>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</si>
  <si>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</si>
  <si>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</si>
  <si>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</si>
  <si>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</si>
  <si>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</si>
  <si>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</si>
  <si>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</si>
  <si>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</si>
  <si>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</si>
  <si>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</si>
  <si>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</si>
  <si>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</si>
  <si>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</si>
  <si>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</si>
  <si>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</si>
  <si>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</si>
  <si>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</si>
  <si>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</si>
  <si>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</si>
  <si>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</si>
  <si>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</si>
  <si>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</si>
  <si>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</si>
  <si>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</si>
  <si>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</si>
  <si>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</si>
  <si>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</si>
  <si>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</si>
  <si>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</si>
  <si>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</si>
  <si>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</si>
  <si>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</si>
  <si>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</si>
  <si>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</si>
  <si>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</si>
  <si>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</si>
  <si>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</si>
  <si>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</si>
  <si>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</si>
  <si>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</si>
  <si>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</si>
  <si>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</si>
  <si>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</si>
  <si>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</si>
  <si>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</si>
  <si>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</si>
  <si>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</si>
  <si>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</si>
  <si>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</si>
  <si>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</si>
  <si>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</si>
  <si>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</si>
  <si>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</si>
  <si>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</si>
  <si>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</si>
  <si>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</si>
  <si>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</si>
  <si>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</si>
  <si>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</si>
  <si>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</si>
  <si>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</si>
  <si>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</si>
  <si>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</si>
  <si>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</si>
  <si>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</si>
  <si>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</si>
  <si>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</si>
  <si>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</si>
  <si>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</si>
  <si>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</si>
  <si>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</si>
  <si>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</si>
  <si>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</si>
  <si>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</si>
  <si>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</si>
  <si>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</si>
  <si>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</si>
  <si>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</si>
  <si>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</si>
  <si>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</si>
  <si>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</si>
  <si>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</si>
  <si>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</si>
  <si>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</si>
  <si>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</si>
  <si>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</si>
  <si>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</si>
  <si>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</si>
  <si>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</si>
  <si>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</si>
  <si>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</si>
  <si>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</si>
  <si>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</si>
  <si>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</si>
  <si>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</si>
  <si>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</si>
  <si>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</si>
  <si>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</si>
  <si>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</si>
  <si>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</si>
  <si>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</si>
  <si>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</si>
  <si>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</si>
  <si>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</si>
  <si>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</si>
  <si>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</si>
  <si>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</si>
  <si>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</si>
  <si>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</si>
  <si>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</si>
  <si>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</si>
  <si>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</si>
  <si>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</si>
  <si>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</si>
  <si>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</si>
  <si>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</si>
  <si>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</si>
  <si>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</si>
  <si>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</si>
  <si>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</si>
  <si>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</si>
  <si>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</si>
  <si>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</si>
  <si>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</si>
  <si>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</si>
  <si>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</si>
  <si>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</si>
  <si>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</si>
  <si>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</si>
  <si>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</si>
  <si>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</si>
  <si>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</si>
  <si>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</si>
  <si>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</si>
  <si>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</si>
  <si>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</si>
  <si>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</si>
  <si>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</si>
  <si>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</si>
  <si>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</si>
  <si>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</si>
  <si>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</si>
  <si>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</si>
  <si>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</si>
  <si>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</si>
  <si>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</si>
  <si>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</si>
  <si>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</si>
  <si>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</si>
  <si>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</si>
  <si>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</si>
  <si>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</si>
  <si>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</si>
  <si>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</si>
  <si>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</si>
  <si>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</si>
  <si>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</si>
  <si>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</si>
  <si>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</si>
  <si>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</si>
  <si>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</si>
  <si>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</si>
  <si>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</si>
  <si>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</si>
  <si>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</si>
  <si>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</si>
  <si>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</si>
  <si>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</si>
  <si>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</si>
  <si>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</si>
  <si>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</si>
  <si>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</si>
  <si>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</si>
  <si>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</si>
  <si>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</si>
  <si>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</si>
  <si>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</si>
  <si>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</si>
  <si>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</si>
  <si>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</si>
  <si>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</si>
  <si>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2021-44-10001174</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</si>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</sst>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34" xfId="0" applyBorder="1" applyAlignment="1">
      <alignment horizontal="left"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69" zoomScale="80" zoomScaleNormal="80"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2676</v>
      </c>
      <c r="D15" s="35"/>
      <c r="E15" s="35"/>
      <c r="F15" s="5"/>
      <c r="G15" s="32" t="s">
        <v>1168</v>
      </c>
      <c r="H15" s="103" t="s">
        <v>696</v>
      </c>
      <c r="I15" s="32" t="s">
        <v>2624</v>
      </c>
      <c r="J15" s="108"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240"/>
      <c r="I20" s="146" t="s">
        <v>1154</v>
      </c>
      <c r="J20" s="147" t="s">
        <v>708</v>
      </c>
      <c r="K20" s="248"/>
      <c r="L20" s="149">
        <v>44242</v>
      </c>
      <c r="M20" s="149">
        <v>44561</v>
      </c>
      <c r="N20" s="132">
        <f>+(M20-L20)/30</f>
        <v>10.633333333333333</v>
      </c>
      <c r="O20" s="135"/>
      <c r="U20" s="131"/>
      <c r="V20" s="105">
        <f ca="1">NOW()</f>
        <v>44193.589116782408</v>
      </c>
      <c r="W20" s="105">
        <f ca="1">NOW()</f>
        <v>44193.589116782408</v>
      </c>
    </row>
    <row r="21" spans="1:23" ht="30" customHeight="1" outlineLevel="1" x14ac:dyDescent="0.25">
      <c r="A21" s="9"/>
      <c r="B21" s="71"/>
      <c r="C21" s="5"/>
      <c r="D21" s="5"/>
      <c r="E21" s="5"/>
      <c r="F21" s="5"/>
      <c r="G21" s="5"/>
      <c r="H21" s="70"/>
      <c r="I21" s="146" t="s">
        <v>1154</v>
      </c>
      <c r="J21" s="147" t="s">
        <v>699</v>
      </c>
      <c r="K21" s="148">
        <v>12020775111</v>
      </c>
      <c r="L21" s="149">
        <v>44242</v>
      </c>
      <c r="M21" s="149">
        <v>44561</v>
      </c>
      <c r="N21" s="132">
        <f t="shared" ref="N21:N35" si="0">+(M21-L21)/30</f>
        <v>10.633333333333333</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235" t="str">
        <f>VLOOKUP(B20,EAS!A2:B1439,2,0)</f>
        <v>ORGANIZACIÓN NACIONAL DE SERVICIO A LA COMUNIDAD</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c r="J39" s="230"/>
      <c r="K39" s="230"/>
      <c r="L39" s="230"/>
      <c r="M39" s="230"/>
      <c r="N39" s="230"/>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6"/>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2677</v>
      </c>
      <c r="E48" s="249">
        <v>43738</v>
      </c>
      <c r="F48" s="249">
        <v>43822</v>
      </c>
      <c r="G48" s="157">
        <f>IF(AND(E48&lt;&gt;"",F48&lt;&gt;""),((F48-E48)/30),"")</f>
        <v>2.8</v>
      </c>
      <c r="H48" s="120" t="s">
        <v>2678</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2679</v>
      </c>
      <c r="E49" s="249">
        <v>41996</v>
      </c>
      <c r="F49" s="249">
        <v>42369</v>
      </c>
      <c r="G49" s="157">
        <f t="shared" ref="G49:G50" si="2">IF(AND(E49&lt;&gt;"",F49&lt;&gt;""),((F49-E49)/30),"")</f>
        <v>12.433333333333334</v>
      </c>
      <c r="H49" s="250" t="s">
        <v>2680</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2681</v>
      </c>
      <c r="E50" s="249">
        <v>42033</v>
      </c>
      <c r="F50" s="249">
        <v>42369</v>
      </c>
      <c r="G50" s="157">
        <f t="shared" si="2"/>
        <v>11.2</v>
      </c>
      <c r="H50" s="120" t="s">
        <v>2682</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2683</v>
      </c>
      <c r="E51" s="142">
        <v>42399</v>
      </c>
      <c r="F51" s="142">
        <v>42521</v>
      </c>
      <c r="G51" s="157">
        <f t="shared" ref="G51:G107" si="3">IF(AND(E51&lt;&gt;"",F51&lt;&gt;""),((F51-E51)/30),"")</f>
        <v>4.0666666666666664</v>
      </c>
      <c r="H51" s="120" t="s">
        <v>2682</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2684</v>
      </c>
      <c r="E52" s="142">
        <v>42719</v>
      </c>
      <c r="F52" s="142">
        <v>43084</v>
      </c>
      <c r="G52" s="157">
        <f t="shared" si="3"/>
        <v>12.166666666666666</v>
      </c>
      <c r="H52" s="117" t="s">
        <v>2682</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2685</v>
      </c>
      <c r="E53" s="142">
        <v>41518</v>
      </c>
      <c r="F53" s="142">
        <v>41851</v>
      </c>
      <c r="G53" s="157">
        <f t="shared" si="3"/>
        <v>11.1</v>
      </c>
      <c r="H53" s="117" t="s">
        <v>2682</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2685</v>
      </c>
      <c r="E54" s="142">
        <v>41944</v>
      </c>
      <c r="F54" s="142">
        <v>41988</v>
      </c>
      <c r="G54" s="157">
        <f t="shared" si="3"/>
        <v>1.4666666666666666</v>
      </c>
      <c r="H54" s="117" t="s">
        <v>2686</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2687</v>
      </c>
      <c r="E55" s="142">
        <v>41295</v>
      </c>
      <c r="F55" s="142">
        <v>41516</v>
      </c>
      <c r="G55" s="157">
        <f t="shared" si="3"/>
        <v>7.3666666666666663</v>
      </c>
      <c r="H55" s="117" t="s">
        <v>2682</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2688</v>
      </c>
      <c r="E56" s="142">
        <v>41087</v>
      </c>
      <c r="F56" s="142">
        <v>41269</v>
      </c>
      <c r="G56" s="157">
        <f t="shared" si="3"/>
        <v>6.0666666666666664</v>
      </c>
      <c r="H56" s="113" t="s">
        <v>2689</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2690</v>
      </c>
      <c r="E57" s="142">
        <v>40924</v>
      </c>
      <c r="F57" s="142">
        <v>41086</v>
      </c>
      <c r="G57" s="157">
        <f t="shared" si="3"/>
        <v>5.4</v>
      </c>
      <c r="H57" s="120" t="s">
        <v>2689</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2692</v>
      </c>
      <c r="E58" s="142">
        <v>40917</v>
      </c>
      <c r="F58" s="142">
        <v>41274</v>
      </c>
      <c r="G58" s="157">
        <f t="shared" si="3"/>
        <v>11.9</v>
      </c>
      <c r="H58" s="120" t="s">
        <v>2693</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2694</v>
      </c>
      <c r="E59" s="142">
        <v>40549</v>
      </c>
      <c r="F59" s="142">
        <v>40908</v>
      </c>
      <c r="G59" s="157">
        <f t="shared" si="3"/>
        <v>11.966666666666667</v>
      </c>
      <c r="H59" s="64" t="s">
        <v>2695</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2696</v>
      </c>
      <c r="E60" s="142">
        <v>39870</v>
      </c>
      <c r="F60" s="142">
        <v>40178</v>
      </c>
      <c r="G60" s="157">
        <f t="shared" si="3"/>
        <v>10.266666666666667</v>
      </c>
      <c r="H60" s="120" t="s">
        <v>2695</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2697</v>
      </c>
      <c r="E61" s="142">
        <v>40191</v>
      </c>
      <c r="F61" s="142">
        <v>40543</v>
      </c>
      <c r="G61" s="157">
        <f t="shared" si="3"/>
        <v>11.733333333333333</v>
      </c>
      <c r="H61" s="120" t="s">
        <v>2695</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2698</v>
      </c>
      <c r="E62" s="142">
        <v>40550</v>
      </c>
      <c r="F62" s="142">
        <v>40908</v>
      </c>
      <c r="G62" s="157">
        <f t="shared" si="3"/>
        <v>11.933333333333334</v>
      </c>
      <c r="H62" s="120" t="s">
        <v>2693</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2699</v>
      </c>
      <c r="E63" s="142">
        <v>39496</v>
      </c>
      <c r="F63" s="142">
        <v>39775</v>
      </c>
      <c r="G63" s="157">
        <f t="shared" si="3"/>
        <v>9.3000000000000007</v>
      </c>
      <c r="H63" s="64" t="s">
        <v>2700</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2701</v>
      </c>
      <c r="E64" s="142">
        <v>39878</v>
      </c>
      <c r="F64" s="142">
        <v>40123</v>
      </c>
      <c r="G64" s="157">
        <f t="shared" si="3"/>
        <v>8.1666666666666661</v>
      </c>
      <c r="H64" s="120" t="s">
        <v>2700</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2699</v>
      </c>
      <c r="E65" s="142">
        <v>39479</v>
      </c>
      <c r="F65" s="142">
        <v>39636</v>
      </c>
      <c r="G65" s="157">
        <f t="shared" si="3"/>
        <v>5.2333333333333334</v>
      </c>
      <c r="H65" s="64" t="s">
        <v>2702</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2703</v>
      </c>
      <c r="E66" s="142">
        <v>39127</v>
      </c>
      <c r="F66" s="142">
        <v>39268</v>
      </c>
      <c r="G66" s="157">
        <f t="shared" si="3"/>
        <v>4.7</v>
      </c>
      <c r="H66" s="120" t="s">
        <v>2702</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2691</v>
      </c>
      <c r="E67" s="142">
        <v>38071</v>
      </c>
      <c r="F67" s="142">
        <v>38191</v>
      </c>
      <c r="G67" s="157">
        <f t="shared" si="3"/>
        <v>4</v>
      </c>
      <c r="H67" s="120" t="s">
        <v>2702</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2704</v>
      </c>
      <c r="E68" s="142">
        <v>37712</v>
      </c>
      <c r="F68" s="142">
        <v>37832</v>
      </c>
      <c r="G68" s="157">
        <f t="shared" si="3"/>
        <v>4</v>
      </c>
      <c r="H68" s="120" t="s">
        <v>2702</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2705</v>
      </c>
      <c r="E69" s="142">
        <v>37362</v>
      </c>
      <c r="F69" s="142">
        <v>37482</v>
      </c>
      <c r="G69" s="157">
        <f t="shared" si="3"/>
        <v>4</v>
      </c>
      <c r="H69" s="120" t="s">
        <v>2702</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6"/>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2" t="s">
        <v>9</v>
      </c>
      <c r="J112" s="193"/>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1" t="s">
        <v>2658</v>
      </c>
      <c r="C168" s="231"/>
      <c r="D168" s="231"/>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214" t="s">
        <v>2669</v>
      </c>
      <c r="C179" s="214"/>
      <c r="D179" s="214"/>
      <c r="E179" s="168">
        <v>0.02</v>
      </c>
      <c r="F179" s="167">
        <v>0.01</v>
      </c>
      <c r="G179" s="162">
        <f>IF(F179&gt;0,SUM(E179+F179),"")</f>
        <v>0.03</v>
      </c>
      <c r="H179" s="5"/>
      <c r="I179" s="214" t="s">
        <v>2671</v>
      </c>
      <c r="J179" s="214"/>
      <c r="K179" s="214"/>
      <c r="L179" s="214"/>
      <c r="M179" s="169">
        <v>0.02</v>
      </c>
      <c r="O179" s="8"/>
      <c r="Q179" s="19"/>
      <c r="R179" s="156">
        <f>IF(M179&gt;0,SUM(L179+M179),"")</f>
        <v>0.02</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360623253.32999998</v>
      </c>
      <c r="F185" s="92"/>
      <c r="G185" s="93"/>
      <c r="H185" s="88"/>
      <c r="I185" s="90" t="s">
        <v>2627</v>
      </c>
      <c r="J185" s="163">
        <f>+SUM(M179:M183)</f>
        <v>0.02</v>
      </c>
      <c r="K185" s="233" t="s">
        <v>2628</v>
      </c>
      <c r="L185" s="233"/>
      <c r="M185" s="94">
        <f>+J185*(SUM(K21:K35))</f>
        <v>240415502.22</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1" t="s">
        <v>2636</v>
      </c>
      <c r="C192" s="191"/>
      <c r="E192" s="5" t="s">
        <v>20</v>
      </c>
      <c r="H192" s="26" t="s">
        <v>24</v>
      </c>
      <c r="J192" s="5" t="s">
        <v>2637</v>
      </c>
      <c r="K192" s="5"/>
      <c r="M192" s="5"/>
      <c r="N192" s="5"/>
      <c r="O192" s="8"/>
      <c r="Q192" s="151"/>
      <c r="R192" s="152"/>
      <c r="S192" s="152"/>
      <c r="T192" s="151"/>
    </row>
    <row r="193" spans="1:18" x14ac:dyDescent="0.25">
      <c r="A193" s="9"/>
      <c r="C193" s="124">
        <v>36831</v>
      </c>
      <c r="D193" s="5"/>
      <c r="E193" s="123" t="s">
        <v>2706</v>
      </c>
      <c r="F193" s="5"/>
      <c r="G193" s="5"/>
      <c r="H193" s="123" t="s">
        <v>2707</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2708</v>
      </c>
      <c r="J211" s="27" t="s">
        <v>2622</v>
      </c>
      <c r="K211" s="145"/>
      <c r="L211" s="21"/>
      <c r="M211" s="21"/>
      <c r="N211" s="21"/>
      <c r="O211" s="8"/>
    </row>
    <row r="212" spans="1:15" x14ac:dyDescent="0.25">
      <c r="A212" s="9"/>
      <c r="B212" s="27" t="s">
        <v>2619</v>
      </c>
      <c r="C212" s="144" t="s">
        <v>2710</v>
      </c>
      <c r="D212" s="21"/>
      <c r="G212" s="27" t="s">
        <v>2621</v>
      </c>
      <c r="H212" s="145" t="s">
        <v>2709</v>
      </c>
      <c r="J212" s="27" t="s">
        <v>2623</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43:O43"/>
    <mergeCell ref="A44:O45"/>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purl.org/dc/dcmitype/"/>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a65d333d-5b59-4810-bc94-b80d9325abbc"/>
    <ds:schemaRef ds:uri="4fb10211-09fb-4e80-9f0b-184718d5d98c"/>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2020-11-20T15:12:35Z</cp:lastPrinted>
  <dcterms:created xsi:type="dcterms:W3CDTF">2020-10-14T21:57:42Z</dcterms:created>
  <dcterms:modified xsi:type="dcterms:W3CDTF">2020-12-28T19:09:10Z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