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amilia De Voz\Desktop\centro zonal\generaciones\CONTRATCION 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<sst xmlns="http://schemas.openxmlformats.org/spreadsheetml/2006/main" count="3178" uniqueCount="2713">
  <si>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</si>
  <si>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</si>
  <si>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</si>
  <si>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</si>
  <si>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</si>
  <si>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</si>
  <si>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</si>
  <si>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</si>
  <si>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</si>
  <si>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</si>
  <si>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</si>
  <si>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</si>
  <si>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</si>
  <si>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</si>
  <si>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</si>
  <si>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</si>
  <si>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</si>
  <si>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</si>
  <si>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</si>
  <si>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</si>
  <si>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</si>
  <si>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</si>
  <si>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</si>
  <si>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</si>
  <si>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</si>
  <si>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</si>
  <si>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</si>
  <si>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</si>
  <si>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</si>
  <si>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</si>
  <si>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</si>
  <si>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</si>
  <si>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</si>
  <si>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</si>
  <si>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</si>
  <si>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</si>
  <si>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</si>
  <si>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</si>
  <si>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</si>
  <si>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</si>
  <si>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</si>
  <si>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</si>
  <si>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</si>
  <si>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</si>
  <si>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</si>
  <si>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</si>
  <si>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</si>
  <si>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</si>
  <si>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</si>
  <si>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</si>
  <si>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</si>
  <si>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</si>
  <si>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</si>
  <si>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</si>
  <si>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</si>
  <si>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</si>
  <si>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</si>
  <si>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</si>
  <si>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</si>
  <si>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</si>
  <si>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</si>
  <si>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</si>
  <si>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</si>
  <si>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</si>
  <si>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</si>
  <si>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</si>
  <si>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</si>
  <si>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</si>
  <si>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</si>
  <si>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</si>
  <si>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</si>
  <si>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</si>
  <si>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</si>
  <si>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</si>
  <si>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</si>
  <si>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</si>
  <si>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</si>
  <si>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</si>
  <si>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</si>
  <si>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</si>
  <si>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</si>
  <si>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</si>
  <si>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</si>
  <si>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</si>
  <si>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</si>
  <si>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</si>
  <si>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</si>
  <si>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</si>
  <si>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</si>
  <si>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</si>
  <si>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</si>
  <si>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</si>
  <si>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</si>
  <si>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</si>
  <si>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</si>
  <si>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</si>
  <si>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</si>
  <si>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</si>
  <si>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</si>
  <si>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</si>
  <si>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</si>
  <si>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</si>
  <si>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</si>
  <si>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</si>
  <si>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</si>
  <si>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</si>
  <si>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</si>
  <si>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</si>
  <si>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</si>
  <si>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</si>
  <si>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</si>
  <si>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</si>
  <si>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</si>
  <si>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</si>
  <si>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</si>
  <si>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</si>
  <si>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</si>
  <si>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</si>
  <si>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</si>
  <si>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</si>
  <si>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</si>
  <si>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</si>
  <si>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</si>
  <si>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</si>
  <si>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</si>
  <si>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</si>
  <si>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</si>
  <si>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</si>
  <si>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</si>
  <si>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</si>
  <si>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</si>
  <si>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</si>
  <si>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</si>
  <si>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</si>
  <si>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</si>
  <si>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</si>
  <si>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</si>
  <si>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</si>
  <si>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</si>
  <si>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</si>
  <si>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</si>
  <si>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</si>
  <si>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</si>
  <si>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</si>
  <si>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</si>
  <si>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</si>
  <si>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</si>
  <si>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</si>
  <si>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</si>
  <si>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</si>
  <si>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</si>
  <si>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</si>
  <si>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</si>
  <si>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</si>
  <si>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</si>
  <si>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</si>
  <si>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</si>
  <si>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</si>
  <si>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</si>
  <si>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</si>
  <si>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</si>
  <si>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</si>
  <si>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</si>
  <si>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</si>
  <si>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</si>
  <si>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</si>
  <si>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</si>
  <si>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</si>
  <si>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</si>
  <si>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</si>
  <si>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</si>
  <si>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</si>
  <si>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</si>
  <si>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</si>
  <si>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</si>
  <si>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</si>
  <si>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</si>
  <si>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</si>
  <si>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</si>
  <si>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</si>
  <si>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</si>
  <si>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</si>
  <si>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</si>
  <si>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</si>
  <si>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</si>
  <si>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</si>
  <si>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</si>
  <si>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</si>
  <si>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</si>
  <si>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</si>
  <si>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</si>
  <si>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</si>
  <si>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</si>
  <si>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</si>
  <si>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</si>
  <si>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</si>
  <si>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</si>
  <si>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</si>
  <si>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</si>
  <si>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</si>
  <si>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</si>
  <si>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</si>
  <si>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</si>
  <si>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</si>
  <si>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</si>
  <si>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</si>
  <si>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</si>
  <si>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</si>
  <si>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</si>
  <si>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</si>
  <si>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</si>
  <si>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</si>
  <si>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</si>
  <si>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</si>
  <si>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</si>
  <si>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</si>
  <si>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</si>
  <si>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</si>
  <si>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</si>
  <si>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</si>
  <si>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</si>
  <si>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</si>
  <si>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</si>
  <si>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</si>
  <si>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</si>
  <si>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</si>
  <si>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</si>
  <si>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</si>
  <si>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</si>
  <si>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</si>
  <si>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</si>
  <si>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</si>
  <si>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</si>
  <si>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</si>
  <si>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</si>
  <si>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</si>
  <si>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</si>
  <si>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</si>
  <si>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</si>
  <si>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</si>
  <si>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</si>
  <si>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</si>
  <si>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</si>
  <si>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</si>
  <si>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</si>
  <si>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</si>
  <si>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</si>
  <si>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</si>
  <si>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</si>
  <si>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</si>
  <si>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</si>
  <si>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</si>
  <si>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</si>
  <si>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</si>
  <si>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</si>
  <si>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</si>
  <si>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</si>
  <si>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</si>
  <si>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</si>
  <si>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</si>
  <si>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</si>
  <si>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</si>
  <si>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</si>
  <si>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</si>
  <si>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</si>
  <si>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</si>
  <si>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</si>
  <si>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</si>
  <si>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</si>
  <si>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</si>
  <si>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</si>
  <si>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</si>
  <si>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</si>
  <si>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</si>
  <si>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</si>
  <si>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</si>
  <si>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</si>
  <si>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</si>
  <si>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</si>
  <si>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</si>
  <si>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</si>
  <si>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</si>
  <si>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</si>
  <si>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</si>
  <si>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</si>
  <si>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</si>
  <si>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</si>
  <si>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</si>
  <si>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</si>
  <si>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</si>
  <si>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</si>
  <si>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</si>
  <si>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</si>
  <si>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</si>
  <si>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</si>
  <si>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</si>
  <si>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</si>
  <si>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</si>
  <si>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</si>
  <si>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</si>
  <si>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</si>
  <si>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</si>
  <si>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</si>
  <si>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</si>
  <si>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</si>
  <si>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</si>
  <si>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</si>
  <si>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</si>
  <si>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</si>
  <si>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</si>
  <si>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</si>
  <si>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</si>
  <si>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</si>
  <si>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</si>
  <si>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</si>
  <si>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</si>
  <si>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</si>
  <si>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</si>
  <si>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</si>
  <si>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</si>
  <si>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</si>
  <si>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</si>
  <si>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</si>
  <si>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</si>
  <si>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</si>
  <si>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</si>
  <si>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</si>
  <si>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</si>
  <si>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</si>
  <si>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</si>
  <si>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</si>
  <si>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</si>
  <si>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</si>
  <si>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</si>
  <si>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</si>
  <si>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</si>
  <si>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</si>
  <si>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</si>
  <si>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</si>
  <si>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</si>
  <si>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</si>
  <si>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</si>
  <si>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</si>
  <si>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</si>
  <si>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</si>
  <si>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</si>
  <si>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</si>
  <si>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</si>
  <si>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</si>
  <si>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</si>
  <si>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</si>
  <si>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</si>
  <si>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</si>
  <si>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</si>
  <si>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</si>
  <si>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</si>
  <si>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</si>
  <si>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</si>
  <si>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</si>
  <si>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</si>
  <si>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</si>
  <si>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</si>
  <si>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</si>
  <si>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</si>
  <si>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</si>
  <si>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</si>
  <si>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</si>
  <si>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</si>
  <si>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</si>
  <si>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</si>
  <si>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</si>
  <si>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</si>
  <si>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</si>
  <si>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</si>
  <si>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</si>
  <si>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</si>
  <si>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</si>
  <si>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</si>
  <si>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</si>
  <si>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</si>
  <si>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</si>
  <si>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</si>
  <si>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</si>
  <si>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</si>
  <si>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</si>
  <si>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</si>
  <si>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</si>
  <si>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</si>
  <si>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</si>
  <si>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</si>
  <si>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</si>
  <si>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</si>
  <si>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</si>
  <si>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</si>
  <si>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</si>
  <si>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</si>
  <si>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</si>
  <si>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</si>
  <si>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</si>
  <si>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</si>
  <si>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</si>
  <si>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</si>
  <si>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</si>
  <si>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</si>
  <si>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</si>
  <si>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</si>
  <si>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</si>
  <si>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</si>
  <si>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</si>
  <si>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</si>
  <si>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</si>
  <si>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</si>
  <si>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</si>
  <si>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</si>
  <si>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</si>
  <si>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</si>
  <si>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</si>
  <si>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</si>
  <si>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</si>
  <si>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</si>
  <si>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</si>
  <si>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</si>
  <si>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</si>
  <si>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</si>
  <si>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</si>
  <si>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</si>
  <si>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</si>
  <si>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</si>
  <si>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</si>
  <si>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</si>
  <si>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</si>
  <si>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</si>
  <si>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</si>
  <si>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</si>
  <si>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</si>
  <si>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</si>
  <si>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</si>
  <si>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</si>
  <si>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</si>
  <si>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</si>
  <si>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</si>
  <si>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</si>
  <si>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</si>
  <si>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</si>
  <si>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</si>
  <si>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</si>
  <si>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</si>
  <si>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</si>
  <si>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</si>
  <si>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</si>
  <si>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</si>
  <si>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</si>
  <si>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</si>
  <si>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</si>
  <si>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</si>
  <si>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</si>
  <si>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</si>
  <si>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</si>
  <si>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</si>
  <si>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</si>
  <si>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</si>
  <si>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</si>
  <si>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</si>
  <si>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</si>
  <si>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</si>
  <si>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</si>
  <si>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</si>
  <si>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</si>
  <si>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</si>
  <si>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</si>
  <si>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</si>
  <si>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</si>
  <si>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</si>
  <si>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</si>
  <si>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</si>
  <si>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</si>
  <si>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</si>
  <si>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</si>
  <si>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</si>
  <si>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</si>
  <si>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</si>
  <si>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</si>
  <si>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</si>
  <si>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</si>
  <si>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</si>
  <si>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</si>
  <si>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</si>
  <si>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</si>
  <si>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</si>
  <si>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</si>
  <si>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</si>
  <si>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</si>
  <si>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</si>
  <si>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</si>
  <si>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</si>
  <si>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</si>
  <si>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</si>
  <si>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</si>
  <si>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</si>
  <si>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</si>
  <si>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</si>
  <si>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</si>
  <si>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</si>
  <si>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</si>
  <si>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</si>
  <si>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</si>
  <si>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</si>
  <si>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</si>
  <si>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</si>
  <si>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</si>
  <si>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</si>
  <si>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</si>
  <si>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</si>
  <si>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</si>
  <si>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</si>
  <si>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</si>
  <si>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</si>
  <si>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</si>
  <si>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</si>
  <si>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</si>
  <si>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</si>
  <si>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</si>
  <si>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</si>
  <si>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</si>
  <si>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</si>
  <si>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</si>
  <si>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</si>
  <si>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</si>
  <si>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</si>
  <si>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</si>
  <si>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</si>
  <si>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</si>
  <si>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</si>
  <si>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</si>
  <si>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</si>
  <si>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</si>
  <si>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</si>
  <si>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</si>
  <si>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</si>
  <si>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</si>
  <si>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</si>
  <si>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</si>
  <si>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</si>
  <si>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</si>
  <si>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</si>
  <si>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</si>
  <si>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</si>
  <si>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</si>
  <si>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</si>
  <si>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</si>
  <si>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</si>
  <si>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</si>
  <si>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</si>
  <si>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</si>
  <si>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</si>
  <si>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</si>
  <si>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</si>
  <si>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</si>
  <si>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</si>
  <si>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</si>
  <si>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</si>
  <si>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</si>
  <si>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</si>
  <si>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</si>
  <si>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</si>
  <si>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</si>
  <si>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</si>
  <si>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</si>
  <si>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</si>
  <si>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</si>
  <si>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</si>
  <si>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</si>
  <si>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</si>
  <si>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</si>
  <si>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</si>
  <si>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</si>
  <si>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</si>
  <si>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</si>
  <si>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</si>
  <si>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</si>
  <si>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</si>
  <si>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</si>
  <si>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</si>
  <si>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</si>
  <si>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</si>
  <si>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</si>
  <si>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</si>
  <si>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</si>
  <si>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</si>
  <si>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</si>
  <si>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</si>
  <si>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</si>
  <si>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</si>
  <si>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</si>
  <si>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</si>
  <si>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</si>
  <si>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</si>
  <si>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</si>
  <si>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</si>
  <si>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</si>
  <si>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</si>
  <si>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</si>
  <si>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</si>
  <si>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</si>
  <si>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</si>
  <si>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</si>
  <si>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</si>
  <si>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</si>
  <si>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</si>
  <si>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</si>
  <si>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</si>
  <si>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</si>
  <si>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</si>
  <si>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</si>
  <si>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</si>
  <si>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</si>
  <si>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</si>
  <si>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</si>
  <si>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</si>
  <si>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</si>
  <si>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</si>
  <si>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</si>
  <si>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</si>
  <si>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</si>
  <si>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</si>
  <si>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</si>
  <si>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</si>
  <si>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</si>
  <si>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</si>
  <si>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</si>
  <si>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</si>
  <si>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</si>
  <si>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</si>
  <si>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</si>
  <si>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</si>
  <si>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</si>
  <si>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</si>
  <si>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</si>
  <si>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</si>
  <si>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</si>
  <si>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</si>
  <si>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</si>
  <si>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</si>
  <si>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</si>
  <si>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</si>
  <si>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</si>
  <si>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</si>
  <si>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</si>
  <si>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</si>
  <si>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</si>
  <si>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</si>
  <si>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</si>
  <si>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</si>
  <si>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</si>
  <si>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</si>
  <si>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</si>
  <si>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</si>
  <si>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</si>
  <si>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</si>
  <si>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</si>
  <si>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</si>
  <si>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</si>
  <si>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</si>
  <si>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</si>
  <si>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</si>
  <si>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</si>
  <si>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</si>
  <si>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</si>
  <si>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</si>
  <si>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</si>
  <si>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</si>
  <si>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</si>
  <si>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</si>
  <si>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</si>
  <si>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</si>
  <si>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</si>
  <si>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</si>
  <si>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</si>
  <si>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</si>
  <si>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</si>
  <si>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</si>
  <si>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</si>
  <si>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</si>
  <si>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</si>
  <si>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</si>
  <si>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</si>
  <si>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</si>
  <si>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</si>
  <si>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</si>
  <si>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</si>
  <si>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</si>
  <si>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</si>
  <si>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</si>
  <si>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</si>
  <si>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</si>
  <si>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</si>
  <si>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</si>
  <si>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</si>
  <si>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</si>
  <si>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</si>
  <si>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</si>
  <si>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</si>
  <si>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</si>
  <si>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</si>
  <si>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</si>
  <si>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</si>
  <si>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</si>
  <si>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</si>
  <si>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</si>
  <si>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</si>
  <si>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</si>
  <si>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</si>
  <si>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</si>
  <si>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</si>
  <si>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</si>
  <si>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</si>
  <si>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</si>
  <si>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</si>
  <si>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</si>
  <si>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</si>
  <si>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</si>
  <si>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</si>
  <si>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</si>
  <si>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</si>
  <si>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</si>
  <si>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</si>
  <si>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</si>
  <si>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</si>
  <si>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</si>
  <si>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</si>
  <si>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</si>
  <si>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</si>
  <si>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</si>
  <si>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</si>
  <si>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</si>
  <si>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</si>
  <si>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</si>
  <si>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</si>
  <si>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</si>
  <si>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</si>
  <si>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</si>
  <si>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</si>
  <si>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</si>
  <si>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</si>
  <si>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</si>
  <si>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</si>
  <si>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</si>
  <si>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</si>
  <si>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</si>
  <si>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</si>
  <si>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</si>
  <si>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</si>
  <si>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</si>
  <si>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</si>
  <si>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</si>
  <si>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</si>
  <si>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</si>
  <si>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</si>
  <si>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</si>
  <si>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</si>
  <si>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</si>
  <si>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</si>
  <si>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</si>
  <si>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</si>
  <si>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</si>
  <si>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</si>
  <si>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</si>
  <si>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</si>
  <si>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</si>
  <si>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</si>
  <si>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</si>
  <si>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</si>
  <si>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</si>
  <si>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</si>
  <si>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</si>
  <si>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</si>
  <si>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</si>
  <si>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</si>
  <si>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</si>
  <si>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</si>
  <si>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</si>
  <si>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</si>
  <si>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</si>
  <si>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</si>
  <si>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</si>
  <si>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</si>
  <si>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</si>
  <si>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</si>
  <si>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</si>
  <si>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</si>
  <si>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</si>
  <si>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</si>
  <si>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</si>
  <si>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</si>
  <si>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</si>
  <si>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</si>
  <si>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</si>
  <si>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</si>
  <si>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</si>
  <si>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</si>
  <si>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</si>
  <si>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</si>
  <si>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</si>
  <si>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</si>
  <si>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</si>
  <si>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</si>
  <si>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</si>
  <si>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</si>
  <si>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</si>
  <si>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</si>
  <si>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</si>
  <si>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</si>
  <si>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</si>
  <si>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</si>
  <si>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</si>
  <si>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</si>
  <si>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</si>
  <si>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</si>
  <si>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</si>
  <si>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</si>
  <si>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</si>
  <si>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</si>
  <si>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</si>
  <si>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</si>
  <si>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</si>
  <si>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</si>
  <si>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</si>
  <si>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</si>
  <si>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</si>
  <si>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</si>
  <si>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</si>
  <si>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</si>
  <si>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</si>
  <si>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</si>
  <si>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</si>
  <si>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</si>
  <si>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</si>
  <si>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</si>
  <si>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</si>
  <si>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</si>
  <si>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</si>
  <si>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</si>
  <si>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</si>
  <si>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</si>
  <si>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</si>
  <si>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</si>
  <si>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</si>
  <si>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</si>
  <si>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</si>
  <si>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</si>
  <si>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</si>
  <si>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</si>
  <si>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</si>
  <si>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</si>
  <si>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</si>
  <si>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</si>
  <si>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</si>
  <si>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</si>
  <si>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</si>
  <si>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</si>
  <si>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</si>
  <si>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</si>
  <si>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</si>
  <si>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</si>
  <si>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</si>
  <si>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</si>
  <si>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</si>
  <si>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</si>
  <si>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</si>
  <si>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</si>
  <si>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</si>
  <si>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</si>
  <si>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</si>
  <si>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</si>
  <si>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</si>
  <si>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</si>
  <si>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</si>
  <si>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</si>
  <si>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</si>
  <si>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</si>
  <si>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</si>
  <si>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</si>
  <si>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</si>
  <si>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</si>
  <si>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</si>
  <si>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</si>
  <si>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</si>
  <si>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</si>
  <si>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</si>
  <si>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</si>
  <si>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</si>
  <si>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</si>
  <si>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</si>
  <si>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</si>
  <si>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</si>
  <si>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</si>
  <si>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</si>
  <si>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</si>
  <si>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</si>
  <si>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</si>
  <si>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</si>
  <si>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</si>
  <si>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</si>
  <si>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</si>
  <si>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</si>
  <si>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</si>
  <si>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</si>
  <si>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</si>
  <si>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</si>
  <si>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</si>
  <si>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</si>
  <si>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</si>
  <si>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</si>
  <si>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</si>
  <si>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</si>
  <si>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</si>
  <si>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</si>
  <si>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</si>
  <si>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</si>
  <si>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</si>
  <si>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</si>
  <si>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</si>
  <si>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</si>
  <si>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</si>
  <si>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</si>
  <si>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</si>
  <si>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</si>
  <si>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</si>
  <si>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</si>
  <si>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</si>
  <si>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</si>
  <si>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</si>
  <si>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</si>
  <si>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</si>
  <si>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</si>
  <si>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</si>
  <si>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</si>
  <si>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</si>
  <si>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</si>
  <si>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</si>
  <si>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</si>
  <si>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</si>
  <si>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</si>
  <si>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</si>
  <si>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</si>
  <si>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</si>
  <si>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</si>
  <si>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</si>
  <si>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</si>
  <si>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</si>
  <si>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</si>
  <si>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</si>
  <si>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</si>
  <si>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</si>
  <si>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</si>
  <si>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</si>
  <si>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</si>
  <si>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</si>
  <si>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</si>
  <si>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</si>
  <si>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</si>
  <si>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</si>
  <si>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</si>
  <si>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</si>
  <si>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</si>
  <si>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</si>
  <si>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</si>
  <si>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</si>
  <si>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</si>
  <si>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</si>
  <si>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</si>
  <si>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</si>
  <si>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</si>
  <si>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</si>
  <si>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</si>
  <si>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</si>
  <si>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</si>
  <si>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</si>
  <si>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</si>
  <si>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</si>
  <si>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</si>
  <si>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</si>
  <si>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</si>
  <si>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</si>
  <si>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</si>
  <si>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</si>
  <si>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</si>
  <si>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</si>
  <si>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</si>
  <si>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</si>
  <si>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</si>
  <si>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</si>
  <si>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</si>
  <si>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</si>
  <si>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</si>
  <si>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</si>
  <si>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</si>
  <si>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</si>
  <si>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</si>
  <si>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</si>
  <si>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</si>
  <si>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</si>
  <si>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</si>
  <si>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</si>
  <si>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</si>
  <si>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</si>
  <si>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</si>
  <si>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</si>
  <si>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</si>
  <si>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</si>
  <si>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</si>
  <si>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</si>
  <si>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</si>
  <si>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</si>
  <si>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</si>
  <si>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</si>
  <si>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</si>
  <si>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</si>
  <si>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</si>
  <si>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</si>
  <si>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</si>
  <si>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</si>
  <si>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</si>
  <si>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</si>
  <si>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</si>
  <si>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</si>
  <si>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</si>
  <si>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</si>
  <si>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</si>
  <si>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</si>
  <si>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</si>
  <si>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</si>
  <si>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</si>
  <si>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</si>
  <si>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</si>
  <si>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</si>
  <si>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</si>
  <si>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</si>
  <si>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</si>
  <si>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</si>
  <si>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</si>
  <si>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</si>
  <si>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</si>
  <si>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</si>
  <si>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</si>
  <si>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</si>
  <si>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</si>
  <si>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</si>
  <si>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</si>
  <si>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</si>
  <si>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</si>
  <si>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</si>
  <si>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</si>
  <si>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</si>
  <si>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</si>
  <si>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</si>
  <si>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</si>
  <si>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</si>
  <si>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</si>
  <si>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</si>
  <si>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</si>
  <si>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</si>
  <si>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</si>
  <si>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</si>
  <si>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</si>
  <si>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</si>
  <si>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</si>
  <si>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</si>
  <si>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</si>
  <si>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</si>
  <si>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</si>
  <si>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</si>
  <si>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</si>
  <si>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</si>
  <si>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</si>
  <si>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</si>
  <si>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</si>
  <si>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</si>
  <si>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</si>
  <si>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</si>
  <si>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</si>
  <si>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</si>
  <si>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</si>
  <si>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</si>
  <si>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</si>
  <si>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</si>
  <si>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</si>
  <si>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</si>
  <si>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</si>
  <si>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</si>
  <si>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</si>
  <si>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</si>
  <si>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</si>
  <si>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</si>
  <si>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</si>
  <si>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</si>
  <si>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</si>
  <si>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</si>
  <si>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</si>
  <si>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</si>
  <si>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</si>
  <si>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</si>
  <si>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</si>
  <si>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</si>
  <si>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</si>
  <si>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</si>
  <si>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</si>
  <si>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</si>
  <si>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</si>
  <si>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</si>
  <si>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</si>
  <si>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</si>
  <si>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</si>
  <si>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</si>
  <si>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</si>
  <si>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</si>
  <si>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</si>
  <si>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</si>
  <si>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</si>
  <si>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</si>
  <si>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</si>
  <si>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</si>
  <si>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</si>
  <si>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</si>
  <si>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</si>
  <si>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</si>
  <si>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</si>
  <si>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</si>
  <si>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</si>
  <si>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</si>
  <si>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</si>
  <si>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</si>
  <si>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</si>
  <si>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</si>
  <si>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</si>
  <si>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</si>
  <si>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</si>
  <si>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</si>
  <si>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</si>
  <si>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</si>
  <si>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</si>
  <si>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</si>
  <si>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</si>
  <si>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</si>
  <si>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</si>
  <si>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</si>
  <si>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</si>
  <si>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</si>
  <si>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</si>
  <si>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</si>
  <si>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</si>
  <si>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</si>
  <si>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</si>
  <si>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</si>
  <si>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</si>
  <si>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</si>
  <si>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</si>
  <si>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</si>
  <si>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</si>
  <si>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</si>
  <si>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</si>
  <si>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</si>
  <si>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</si>
  <si>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</si>
  <si>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</si>
  <si>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</si>
  <si>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</si>
  <si>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</si>
  <si>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</si>
  <si>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</si>
  <si>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</si>
  <si>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</si>
  <si>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</si>
  <si>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</si>
  <si>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</si>
  <si>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</si>
  <si>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</si>
  <si>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</si>
  <si>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</si>
  <si>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</si>
  <si>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</si>
  <si>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</si>
  <si>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</si>
  <si>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</si>
  <si>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</si>
  <si>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</si>
  <si>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</si>
  <si>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</si>
  <si>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</si>
  <si>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</si>
  <si>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</si>
  <si>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</si>
  <si>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</si>
  <si>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</si>
  <si>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</si>
  <si>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</si>
  <si>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</si>
  <si>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</si>
  <si>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</si>
  <si>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</si>
  <si>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</si>
  <si>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</si>
  <si>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</si>
  <si>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</si>
  <si>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</si>
  <si>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</si>
  <si>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</si>
  <si>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</si>
  <si>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</si>
  <si>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</si>
  <si>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</si>
  <si>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</si>
  <si>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</si>
  <si>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</si>
  <si>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</si>
  <si>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</si>
  <si>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</si>
  <si>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</si>
  <si>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</si>
  <si>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</si>
  <si>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</si>
  <si>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</si>
  <si>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</si>
  <si>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</si>
  <si>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</si>
  <si>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</si>
  <si>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</si>
  <si>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</si>
  <si>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</si>
  <si>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</si>
  <si>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</si>
  <si>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</si>
  <si>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</si>
  <si>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</si>
  <si>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</si>
  <si>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</si>
  <si>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</si>
  <si>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</si>
  <si>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</si>
  <si>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</si>
  <si>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</si>
  <si>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</si>
  <si>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</si>
  <si>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</si>
  <si>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</si>
  <si>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</si>
  <si>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</si>
  <si>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</si>
  <si>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</si>
  <si>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</si>
  <si>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</si>
  <si>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</si>
  <si>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</si>
  <si>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</si>
  <si>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</si>
  <si>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</si>
  <si>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</si>
  <si>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</si>
  <si>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</si>
  <si>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</si>
  <si>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</si>
  <si>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</si>
  <si>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</si>
  <si>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</si>
  <si>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</si>
  <si>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</si>
  <si>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</si>
  <si>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</si>
  <si>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</si>
  <si>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</si>
  <si>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</si>
  <si>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</si>
  <si>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</si>
  <si>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</si>
  <si>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</si>
  <si>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</si>
  <si>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</si>
  <si>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</si>
  <si>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</si>
  <si>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</si>
  <si>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</si>
  <si>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</si>
  <si>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</si>
  <si>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</si>
  <si>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</si>
  <si>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</si>
  <si>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</si>
  <si>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</si>
  <si>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</si>
  <si>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</si>
  <si>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</si>
  <si>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</si>
  <si>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</si>
  <si>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</si>
  <si>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</si>
  <si>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</si>
  <si>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</si>
  <si>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</si>
  <si>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</si>
  <si>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</si>
  <si>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</si>
  <si>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</si>
  <si>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</si>
  <si>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</si>
  <si>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</si>
  <si>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</si>
  <si>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</si>
  <si>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</si>
  <si>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</si>
  <si>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</si>
  <si>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</si>
  <si>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</si>
  <si>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</si>
  <si>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</si>
  <si>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</si>
  <si>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</si>
  <si>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</si>
  <si>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</si>
  <si>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</si>
  <si>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</si>
  <si>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</si>
  <si>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</si>
  <si>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</si>
  <si>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</si>
  <si>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</si>
  <si>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</si>
  <si>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</si>
  <si>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</si>
  <si>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</si>
  <si>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</si>
  <si>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</si>
  <si>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</si>
  <si>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</si>
  <si>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</si>
  <si>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</si>
  <si>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</si>
  <si>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</si>
  <si>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</si>
  <si>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</si>
  <si>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</si>
  <si>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</si>
  <si>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</si>
  <si>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</si>
  <si>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</si>
  <si>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</si>
  <si>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</si>
  <si>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</si>
  <si>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</si>
  <si>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</si>
  <si>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</si>
  <si>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</si>
  <si>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</si>
  <si>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</si>
  <si>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</si>
  <si>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</si>
  <si>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</si>
  <si>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</si>
  <si>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</si>
  <si>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</si>
  <si>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</si>
  <si>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</si>
  <si>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</si>
  <si>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</si>
  <si>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</si>
  <si>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</si>
  <si>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</si>
  <si>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</si>
  <si>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</si>
  <si>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</si>
  <si>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</si>
  <si>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</si>
  <si>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</si>
  <si>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</si>
  <si>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</si>
  <si>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</si>
  <si>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</si>
  <si>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</si>
  <si>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</si>
  <si>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</si>
  <si>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</si>
  <si>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</si>
  <si>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</si>
  <si>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</si>
  <si>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</si>
  <si>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</si>
  <si>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</si>
  <si>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</si>
  <si>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</si>
  <si>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</si>
  <si>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</si>
  <si>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</si>
  <si>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</si>
  <si>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</si>
  <si>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</si>
  <si>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</si>
  <si>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</si>
  <si>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</si>
  <si>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</si>
  <si>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</si>
  <si>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</si>
  <si>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</si>
  <si>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</si>
  <si>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</si>
  <si>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</si>
  <si>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</si>
  <si>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</si>
  <si>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</si>
  <si>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</si>
  <si>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</si>
  <si>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</si>
  <si>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</si>
  <si>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</si>
  <si>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</si>
  <si>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</si>
  <si>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</si>
  <si>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</si>
  <si>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</si>
  <si>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</si>
  <si>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</si>
  <si>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</si>
  <si>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</si>
  <si>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</si>
  <si>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</si>
  <si>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</si>
  <si>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</si>
  <si>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</si>
  <si>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</si>
  <si>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</si>
  <si>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</si>
  <si>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</si>
  <si>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</si>
  <si>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</si>
  <si>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</si>
  <si>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</si>
  <si>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</si>
  <si>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</si>
  <si>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</si>
  <si>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</si>
  <si>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</si>
  <si>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</si>
  <si>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</si>
  <si>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</si>
  <si>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</si>
  <si>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</si>
  <si>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</si>
  <si>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</si>
  <si>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</si>
  <si>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</si>
  <si>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</si>
  <si>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</si>
  <si>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</si>
  <si>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</si>
  <si>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</si>
  <si>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</si>
  <si>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</si>
  <si>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</si>
  <si>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</si>
  <si>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</si>
  <si>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</si>
  <si>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</si>
  <si>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</si>
  <si>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</si>
  <si>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</si>
  <si>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</si>
  <si>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</si>
  <si>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</si>
  <si>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</si>
  <si>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</si>
  <si>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</si>
  <si>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</si>
  <si>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</si>
  <si>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</si>
  <si>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</si>
  <si>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</si>
  <si>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</si>
  <si>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</si>
  <si>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</si>
  <si>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</si>
  <si>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</si>
  <si>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</si>
  <si>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</si>
  <si>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</si>
  <si>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</si>
  <si>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</si>
  <si>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</si>
  <si>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</si>
  <si>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</si>
  <si>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</si>
  <si>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</si>
  <si>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</si>
  <si>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</si>
  <si>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</si>
  <si>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</si>
  <si>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</si>
  <si>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</si>
  <si>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</si>
  <si>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</si>
  <si>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</si>
  <si>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</si>
  <si>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</si>
  <si>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</si>
  <si>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</si>
  <si>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</si>
  <si>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</si>
  <si>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</si>
  <si>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</si>
  <si>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</si>
  <si>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</si>
  <si>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</si>
  <si>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</si>
  <si>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</si>
  <si>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</si>
  <si>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</si>
  <si>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</si>
  <si>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</si>
  <si>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</si>
  <si>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</si>
  <si>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</si>
  <si>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</si>
  <si>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</si>
  <si>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</si>
  <si>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</si>
  <si>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</si>
  <si>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</si>
  <si>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</si>
  <si>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</si>
  <si>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</si>
  <si>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</si>
  <si>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</si>
  <si>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</si>
  <si>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</si>
  <si>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</si>
  <si>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</si>
  <si>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</si>
  <si>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</si>
  <si>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</si>
  <si>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</si>
  <si>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</si>
  <si>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</si>
  <si>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</si>
  <si>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</si>
  <si>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</si>
  <si>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</si>
  <si>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</si>
  <si>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</si>
  <si>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</si>
  <si>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</si>
  <si>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</si>
  <si>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</si>
  <si>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</si>
  <si>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</si>
  <si>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</si>
  <si>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</si>
  <si>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</si>
  <si>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</si>
  <si>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</si>
  <si>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</si>
  <si>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</si>
  <si>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</si>
  <si>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</si>
  <si>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</si>
  <si>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</si>
  <si>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</si>
  <si>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</si>
  <si>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</si>
  <si>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</si>
  <si>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</si>
  <si>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</si>
  <si>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</si>
  <si>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</si>
  <si>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</si>
  <si>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</si>
  <si>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</si>
  <si>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</si>
  <si>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</si>
  <si>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</si>
  <si>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</si>
  <si>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</si>
  <si>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</si>
  <si>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</si>
  <si>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</si>
  <si>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</si>
  <si>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</si>
  <si>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</si>
  <si>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</si>
  <si>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</si>
  <si>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</si>
  <si>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</si>
  <si>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</si>
  <si>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</si>
  <si>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</si>
  <si>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</si>
  <si>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</si>
  <si>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</si>
  <si>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</si>
  <si>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</si>
  <si>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</si>
  <si>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</si>
  <si>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</si>
  <si>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</si>
  <si>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</si>
  <si>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</si>
  <si>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</si>
  <si>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</si>
  <si>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</si>
  <si>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</si>
  <si>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</si>
  <si>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</si>
  <si>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</si>
  <si>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</si>
  <si>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</si>
  <si>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</si>
  <si>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</si>
  <si>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</si>
  <si>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</si>
  <si>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</si>
  <si>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</si>
  <si>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</si>
  <si>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</si>
  <si>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</si>
  <si>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</si>
  <si>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</si>
  <si>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</si>
  <si>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</si>
  <si>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</si>
  <si>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</si>
  <si>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</si>
  <si>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</si>
  <si>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</si>
  <si>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</si>
  <si>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</si>
  <si>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</si>
  <si>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</si>
  <si>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</si>
  <si>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</si>
  <si>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</si>
  <si>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</si>
  <si>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</si>
  <si>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</si>
  <si>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</si>
  <si>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</si>
  <si>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</si>
  <si>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</si>
  <si>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</si>
  <si>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</si>
  <si>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</si>
  <si>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</si>
  <si>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</si>
  <si>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</si>
  <si>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</si>
  <si>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</si>
  <si>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</si>
  <si>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</si>
  <si>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</si>
  <si>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</si>
  <si>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</si>
  <si>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</si>
  <si>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</si>
  <si>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</si>
  <si>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</si>
  <si>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</si>
  <si>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</si>
  <si>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</si>
  <si>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</si>
  <si>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</si>
  <si>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</si>
  <si>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</si>
  <si>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</si>
  <si>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</si>
  <si>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</si>
  <si>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</si>
  <si>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</si>
  <si>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</si>
  <si>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</si>
  <si>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</si>
  <si>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</si>
  <si>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</si>
  <si>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</si>
  <si>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</si>
  <si>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</si>
  <si>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</si>
  <si>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</si>
  <si>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</si>
  <si>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</si>
  <si>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</si>
  <si>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</si>
  <si>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</si>
  <si>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</si>
  <si>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</si>
  <si>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</si>
  <si>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</si>
  <si>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</si>
  <si>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</si>
  <si>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</si>
  <si>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</si>
  <si>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</si>
  <si>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</si>
  <si>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</si>
  <si>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</si>
  <si>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</si>
  <si>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</si>
  <si>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</si>
  <si>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</si>
  <si>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</si>
  <si>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</si>
  <si>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</si>
  <si>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</si>
  <si>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</si>
  <si>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</si>
  <si>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</si>
  <si>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</si>
  <si>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</si>
  <si>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</si>
  <si>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</si>
  <si>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</si>
  <si>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</si>
  <si>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</si>
  <si>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</si>
  <si>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</si>
  <si>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</si>
  <si>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</si>
  <si>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</si>
  <si>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</si>
  <si>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</si>
  <si>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</si>
  <si>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</si>
  <si>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</si>
  <si>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</si>
  <si>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</si>
  <si>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</si>
  <si>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</si>
  <si>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</si>
  <si>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</si>
  <si>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</si>
  <si>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</si>
  <si>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</si>
  <si>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</si>
  <si>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</si>
  <si>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</si>
  <si>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</si>
  <si>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</si>
  <si>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</si>
  <si>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</si>
  <si>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</si>
  <si>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</si>
  <si>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</si>
  <si>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</si>
  <si>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</si>
  <si>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</si>
  <si>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</si>
  <si>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</si>
  <si>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</si>
  <si>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</si>
  <si>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</si>
  <si>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</si>
  <si>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</si>
  <si>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</si>
  <si>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</si>
  <si>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</si>
  <si>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</si>
  <si>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</si>
  <si>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</si>
  <si>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</si>
  <si>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</si>
  <si>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</si>
  <si>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</si>
  <si>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</si>
  <si>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</si>
  <si>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</si>
  <si>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</si>
  <si>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</si>
  <si>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</si>
  <si>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</si>
  <si>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</si>
  <si>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</si>
  <si>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</si>
  <si>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</si>
  <si>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</si>
  <si>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</si>
  <si>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</si>
  <si>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</si>
  <si>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</si>
  <si>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</si>
  <si>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</si>
  <si>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</si>
  <si>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</si>
  <si>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</si>
  <si>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</si>
  <si>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</si>
  <si>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</si>
  <si>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</si>
  <si>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</si>
  <si>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</si>
  <si>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</si>
  <si>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</si>
  <si>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</si>
  <si>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</si>
  <si>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</si>
  <si>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</si>
  <si>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</si>
  <si>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</si>
  <si>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</si>
  <si>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</si>
  <si>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</si>
  <si>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</si>
  <si>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</si>
  <si>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</si>
  <si>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</si>
  <si>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</si>
  <si>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</si>
  <si>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</si>
  <si>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</si>
  <si>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</si>
  <si>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</si>
  <si>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</si>
  <si>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</si>
  <si>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</si>
  <si>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</si>
  <si>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</si>
  <si>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</si>
  <si>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</si>
  <si>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</si>
  <si>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</si>
  <si>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</si>
  <si>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</si>
  <si>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</si>
  <si>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</si>
  <si>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</si>
  <si>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</si>
  <si>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</si>
  <si>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</si>
  <si>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</si>
  <si>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</si>
  <si>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</si>
  <si>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</si>
  <si>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</si>
  <si>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</si>
  <si>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</si>
  <si>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</si>
  <si>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</si>
  <si>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</si>
  <si>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</si>
  <si>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</si>
  <si>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</si>
  <si>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</si>
  <si>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</si>
  <si>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</si>
  <si>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</si>
  <si>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</si>
  <si>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</si>
  <si>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</si>
  <si>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</si>
  <si>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</si>
  <si>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</si>
  <si>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</si>
  <si>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</si>
  <si>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</si>
  <si>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</si>
  <si>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</si>
  <si>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</si>
  <si>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</si>
  <si>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</si>
  <si>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</si>
  <si>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</si>
  <si>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</si>
  <si>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</si>
  <si>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</si>
  <si>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</si>
  <si>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</si>
  <si>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</si>
  <si>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</si>
  <si>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</si>
  <si>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</si>
  <si>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</si>
  <si>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</si>
  <si>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</si>
  <si>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</si>
  <si>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</si>
  <si>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</si>
  <si>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</si>
  <si>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</si>
  <si>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</si>
  <si>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</si>
  <si>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</si>
  <si>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</si>
  <si>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</si>
  <si>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</si>
  <si>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</si>
  <si>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</si>
  <si>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</si>
  <si>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</si>
  <si>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</si>
  <si>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</si>
  <si>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</si>
  <si>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</si>
  <si>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</si>
  <si>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</si>
  <si>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</si>
  <si>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</si>
  <si>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</si>
  <si>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</si>
  <si>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</si>
  <si>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</si>
  <si>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</si>
  <si>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</si>
  <si>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</si>
  <si>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</si>
  <si>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</si>
  <si>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</si>
  <si>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</si>
  <si>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</si>
  <si>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</si>
  <si>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</si>
  <si>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</si>
  <si>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</si>
  <si>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</si>
  <si>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</si>
  <si>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</si>
  <si>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</si>
  <si>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</si>
  <si>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</si>
  <si>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</si>
  <si>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</si>
  <si>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</si>
  <si>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</si>
  <si>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</si>
  <si>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</si>
  <si>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</si>
  <si>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</si>
  <si>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</si>
  <si>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</si>
  <si>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</si>
  <si>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</si>
  <si>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</si>
  <si>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</si>
  <si>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</si>
  <si>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</si>
  <si>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</si>
  <si>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</si>
  <si>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</si>
  <si>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</si>
  <si>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</si>
  <si>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</si>
  <si>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</si>
  <si>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</si>
  <si>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</si>
  <si>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</si>
  <si>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</si>
  <si>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</si>
  <si>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</si>
  <si>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</si>
  <si>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</si>
  <si>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</si>
  <si>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</si>
  <si>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</si>
  <si>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</si>
  <si>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</si>
  <si>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</si>
  <si>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</si>
  <si>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</si>
  <si>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</si>
  <si>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</si>
  <si>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</si>
  <si>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</si>
  <si>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</si>
  <si>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</si>
  <si>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</si>
  <si>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</si>
  <si>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</si>
  <si>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</si>
  <si>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</si>
  <si>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</si>
  <si>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</si>
  <si>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</si>
  <si>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</si>
  <si>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</si>
  <si>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</si>
  <si>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</si>
  <si>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</si>
  <si>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</si>
  <si>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</si>
  <si>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</si>
  <si>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</si>
  <si>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</si>
  <si>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</si>
  <si>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</si>
  <si>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</si>
  <si>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</si>
  <si>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</si>
  <si>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</si>
  <si>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</si>
  <si>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</si>
  <si>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</si>
  <si>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</si>
  <si>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</si>
  <si>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</si>
  <si>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</si>
  <si>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</si>
  <si>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</si>
  <si>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</si>
  <si>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</si>
  <si>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</si>
  <si>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</si>
  <si>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</si>
  <si>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</si>
  <si>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</si>
  <si>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</si>
  <si>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</si>
  <si>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</si>
  <si>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</si>
  <si>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</si>
  <si>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</si>
  <si>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</si>
  <si>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</si>
  <si>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</si>
  <si>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</si>
  <si>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</si>
  <si>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</si>
  <si>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</si>
  <si>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</si>
  <si>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</si>
  <si>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</si>
  <si>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</si>
  <si>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</si>
  <si>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</si>
  <si>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</si>
  <si>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</si>
  <si>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</si>
  <si>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</si>
  <si>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</si>
  <si>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</si>
  <si>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</si>
  <si>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</si>
  <si>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</si>
  <si>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</si>
  <si>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</si>
  <si>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</si>
  <si>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</si>
  <si>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</si>
  <si>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</si>
  <si>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</si>
  <si>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</si>
  <si>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</si>
  <si>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</si>
  <si>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</si>
  <si>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</si>
  <si>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</si>
  <si>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</si>
  <si>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</si>
  <si>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</si>
  <si>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</si>
  <si>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</si>
  <si>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</si>
  <si>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</si>
  <si>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</si>
  <si>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</si>
  <si>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</si>
  <si>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</si>
  <si>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</si>
  <si>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</si>
  <si>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</si>
  <si>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</si>
  <si>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</si>
  <si>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</si>
  <si>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</si>
  <si>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</si>
  <si>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</si>
  <si>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</si>
  <si>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</si>
  <si>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</si>
  <si>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</si>
  <si>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</si>
  <si>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</si>
  <si>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</si>
  <si>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</si>
  <si>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</si>
  <si>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</si>
  <si>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</si>
  <si>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</si>
  <si>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</si>
  <si>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</si>
  <si>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</si>
  <si>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</si>
  <si>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</si>
  <si>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</si>
  <si>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</si>
  <si>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</si>
  <si>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</si>
  <si>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</si>
  <si>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</si>
  <si>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</si>
  <si>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</si>
  <si>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</si>
  <si>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</si>
  <si>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</si>
  <si>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</si>
  <si>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</si>
  <si>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</si>
  <si>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</si>
  <si>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</si>
  <si>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</si>
  <si>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</si>
  <si>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</si>
  <si>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</si>
  <si>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</si>
  <si>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</si>
  <si>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</si>
  <si>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</si>
  <si>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</si>
  <si>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</si>
  <si>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</si>
  <si>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</si>
  <si>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</si>
  <si>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</si>
  <si>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</si>
  <si>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</si>
  <si>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</si>
  <si>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</si>
  <si>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</si>
  <si>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</si>
  <si>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</si>
  <si>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</si>
  <si>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</si>
  <si>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</si>
  <si>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</si>
  <si>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</si>
  <si>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</si>
  <si>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</si>
  <si>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</si>
  <si>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</si>
  <si>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</si>
  <si>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</si>
  <si>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</si>
  <si>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</si>
  <si>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</si>
  <si>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</si>
  <si>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</si>
  <si>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</si>
  <si>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</si>
  <si>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</si>
  <si>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</si>
  <si>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</si>
  <si>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</si>
  <si>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</si>
  <si>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</si>
  <si>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</si>
  <si>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</si>
  <si>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</si>
  <si>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</si>
  <si>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</si>
  <si>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</si>
  <si>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</si>
  <si>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</si>
  <si>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</si>
  <si>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</si>
  <si>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</si>
  <si>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</si>
  <si>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</si>
  <si>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</si>
  <si>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</si>
  <si>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</si>
  <si>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</si>
  <si>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</si>
  <si>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</si>
  <si>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</si>
  <si>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</si>
  <si>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</si>
  <si>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</si>
  <si>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</si>
  <si>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</si>
  <si>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</si>
  <si>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</si>
  <si>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</si>
  <si>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</si>
  <si>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</si>
  <si>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</si>
  <si>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</si>
  <si>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</si>
  <si>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</si>
  <si>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</si>
  <si>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</si>
  <si>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</si>
  <si>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</si>
  <si>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</si>
  <si>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</si>
  <si>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</si>
  <si>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</si>
  <si>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</si>
  <si>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</si>
  <si>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</si>
  <si>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</si>
  <si>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</si>
  <si>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</si>
  <si>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</si>
  <si>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</si>
  <si>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</si>
  <si>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</si>
  <si>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</si>
  <si>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</si>
  <si>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</si>
  <si>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</si>
  <si>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</si>
  <si>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</si>
  <si>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</si>
  <si>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</si>
  <si>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</si>
  <si>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</si>
  <si>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</si>
  <si>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</si>
  <si>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</si>
  <si>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</si>
  <si>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</si>
  <si>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</si>
  <si>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</si>
  <si>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</si>
  <si>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</si>
  <si>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</si>
  <si>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</si>
  <si>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</si>
  <si>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</si>
  <si>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</si>
  <si>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</si>
  <si>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</si>
  <si>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</si>
  <si>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</si>
  <si>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</si>
  <si>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</si>
  <si>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</si>
  <si>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</si>
  <si>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</si>
  <si>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</si>
  <si>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</si>
  <si>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</si>
  <si>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</si>
  <si>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</si>
  <si>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</si>
  <si>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</si>
  <si>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</si>
  <si>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</si>
  <si>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</si>
  <si>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</si>
  <si>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</si>
  <si>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</si>
  <si>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</si>
  <si>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</si>
  <si>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</si>
  <si>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</si>
  <si>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</si>
  <si>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</si>
  <si>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</si>
  <si>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</si>
  <si>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</si>
  <si>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</si>
  <si>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</si>
  <si>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</si>
  <si>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</si>
  <si>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</si>
  <si>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</si>
  <si>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</si>
  <si>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</si>
  <si>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</si>
  <si>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</si>
  <si>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</si>
  <si>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</si>
  <si>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</si>
  <si>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</si>
  <si>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</si>
  <si>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</si>
  <si>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</si>
  <si>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</si>
  <si>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</si>
  <si>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</si>
  <si>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</si>
  <si>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</si>
  <si>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</si>
  <si>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</si>
  <si>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</si>
  <si>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</si>
  <si>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</si>
  <si>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</si>
  <si>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</si>
  <si>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</si>
  <si>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</si>
  <si>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</si>
  <si>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</si>
  <si>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</si>
  <si>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</si>
  <si>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</si>
  <si>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</si>
  <si>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</si>
  <si>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</si>
  <si>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</si>
  <si>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</si>
  <si>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</si>
  <si>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</si>
  <si>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</si>
  <si>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</si>
  <si>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</si>
  <si>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</si>
  <si>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</si>
  <si>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</si>
  <si>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</si>
  <si>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</si>
  <si>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</si>
  <si>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</si>
  <si>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</si>
  <si>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</si>
  <si>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</si>
  <si>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</si>
  <si>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</si>
  <si>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</si>
  <si>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</si>
  <si>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</si>
  <si>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</si>
  <si>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</si>
  <si>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</si>
  <si>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</si>
  <si>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</si>
  <si>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</si>
  <si>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</si>
  <si>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</si>
  <si>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</si>
  <si>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</si>
  <si>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</si>
  <si>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</si>
  <si>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</si>
  <si>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</si>
  <si>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</si>
  <si>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</si>
  <si>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</si>
  <si>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</si>
  <si>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</si>
  <si>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</si>
  <si>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</si>
  <si>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</si>
  <si>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</si>
  <si>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</si>
  <si>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</si>
  <si>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</si>
  <si>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</si>
  <si>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</si>
  <si>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</si>
  <si>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</si>
  <si>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</si>
  <si>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</si>
  <si>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</si>
  <si>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</si>
  <si>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</si>
  <si>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</si>
  <si>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</si>
  <si>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</si>
  <si>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</si>
  <si>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</si>
  <si>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</si>
  <si>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</si>
  <si>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</si>
  <si>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</si>
  <si>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</si>
  <si>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</si>
  <si>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</si>
  <si>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</si>
  <si>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</si>
  <si>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</si>
  <si>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</si>
  <si>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</si>
  <si>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</si>
  <si>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</si>
  <si>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</si>
  <si>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</si>
  <si>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</si>
  <si>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</si>
  <si>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</si>
  <si>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</si>
  <si>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</si>
  <si>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</si>
  <si>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</si>
  <si>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</si>
  <si>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</si>
  <si>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</si>
  <si>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</si>
  <si>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</si>
  <si>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</si>
  <si>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</si>
  <si>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</si>
  <si>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</si>
  <si>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</si>
  <si>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</si>
  <si>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</si>
  <si>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</si>
  <si>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</si>
  <si>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</si>
  <si>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</si>
  <si>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</si>
  <si>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</si>
  <si>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</si>
  <si>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</si>
  <si>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</si>
  <si>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</si>
  <si>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</si>
  <si>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</si>
  <si>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</si>
  <si>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</si>
  <si>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</si>
  <si>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</si>
  <si>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</si>
  <si>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</si>
  <si>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</si>
  <si>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</si>
  <si>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</si>
  <si>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</si>
  <si>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</si>
  <si>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</si>
  <si>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</si>
  <si>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</si>
  <si>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</si>
  <si>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</si>
  <si>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</si>
  <si>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</si>
  <si>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</si>
  <si>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</si>
  <si>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</si>
  <si>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</si>
  <si>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</si>
  <si>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</si>
  <si>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</si>
  <si>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</si>
  <si>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</si>
  <si>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</si>
  <si>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</si>
  <si>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</si>
  <si>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</si>
  <si>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</si>
  <si>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</si>
  <si>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</si>
  <si>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</si>
  <si>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</si>
  <si>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</si>
  <si>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</si>
  <si>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</si>
  <si>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</si>
  <si>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</si>
  <si>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</si>
  <si>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</si>
  <si>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</si>
  <si>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</si>
  <si>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</si>
  <si>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</si>
  <si>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</si>
  <si>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</si>
  <si>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</si>
  <si>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</si>
  <si>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</si>
  <si>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</si>
  <si>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</si>
  <si>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</si>
  <si>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</si>
  <si>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</si>
  <si>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</si>
  <si>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</si>
  <si>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</si>
  <si>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</si>
  <si>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</si>
  <si>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</si>
  <si>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</si>
  <si>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</si>
  <si>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</si>
  <si>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</si>
  <si>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</si>
  <si>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</si>
  <si>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</si>
  <si>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</si>
  <si>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</si>
  <si>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</si>
  <si>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</si>
  <si>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</si>
  <si>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</si>
  <si>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</si>
  <si>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</si>
  <si>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</si>
  <si>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</si>
  <si>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</si>
  <si>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</si>
  <si>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</si>
  <si>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</si>
  <si>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</si>
  <si>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</si>
  <si>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</si>
  <si>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</si>
  <si>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</si>
  <si>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</si>
  <si>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</si>
  <si>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</si>
  <si>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</si>
  <si>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</si>
  <si>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</si>
  <si>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</si>
  <si>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</si>
  <si>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</si>
  <si>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</si>
  <si>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</si>
  <si>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</si>
  <si>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</si>
  <si>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</si>
  <si>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</si>
  <si>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</si>
  <si>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</si>
  <si>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</si>
  <si>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</si>
  <si>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</si>
  <si>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</si>
  <si>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</si>
  <si>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</si>
  <si>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</si>
  <si>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</si>
  <si>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</si>
  <si>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</si>
  <si>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</si>
  <si>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</si>
  <si>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</si>
  <si>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</si>
  <si>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</si>
  <si>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</si>
  <si>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</si>
  <si>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</si>
  <si>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</si>
  <si>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</si>
  <si>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</si>
  <si>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</si>
  <si>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</si>
  <si>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</si>
  <si>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</si>
  <si>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</si>
  <si>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</si>
  <si>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</si>
  <si>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</si>
  <si>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</si>
  <si>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</si>
  <si>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</si>
  <si>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</si>
  <si>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</si>
  <si>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</si>
  <si>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</si>
  <si>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</si>
  <si>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</si>
  <si>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</si>
  <si>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</si>
  <si>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</si>
  <si>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</si>
  <si>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</si>
  <si>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</si>
  <si>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</si>
  <si>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</si>
  <si>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</si>
  <si>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</si>
  <si>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</si>
  <si>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</si>
  <si>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</si>
  <si>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</si>
  <si>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</si>
  <si>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</si>
  <si>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</si>
  <si>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</si>
  <si>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</si>
  <si>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</si>
  <si>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</si>
  <si>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</si>
  <si>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</si>
  <si>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</si>
  <si>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</si>
  <si>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</si>
  <si>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</si>
  <si>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</si>
  <si>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</si>
  <si>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</si>
  <si>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</si>
  <si>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</si>
  <si>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</si>
  <si>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</si>
  <si>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</si>
  <si>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</si>
  <si>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</si>
  <si>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</si>
  <si>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</si>
  <si>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</si>
  <si>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</si>
  <si>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</si>
  <si>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</si>
  <si>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</si>
  <si>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</si>
  <si>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</si>
  <si>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</si>
  <si>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</si>
  <si>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</si>
  <si>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</si>
  <si>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</si>
  <si>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</si>
  <si>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</si>
  <si>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</si>
  <si>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</si>
  <si>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</si>
  <si>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</si>
  <si>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</si>
  <si>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</si>
  <si>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</si>
  <si>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</si>
  <si>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</si>
  <si>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</si>
  <si>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</si>
  <si>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</si>
  <si>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</si>
  <si>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</si>
  <si>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</si>
  <si>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</si>
  <si>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</si>
  <si>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</si>
  <si>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</si>
  <si>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</si>
  <si>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</si>
  <si>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</si>
  <si>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</si>
  <si>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</si>
  <si>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</si>
  <si>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</si>
  <si>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</si>
  <si>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</si>
  <si>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</si>
  <si>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</si>
  <si>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</si>
  <si>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</si>
  <si>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</si>
  <si>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</si>
  <si>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</si>
  <si>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</si>
  <si>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</si>
  <si>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</si>
  <si>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</si>
  <si>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</si>
  <si>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</si>
  <si>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</si>
  <si>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</si>
  <si>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</si>
  <si>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</si>
  <si>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</si>
  <si>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</si>
  <si>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</si>
  <si>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</si>
  <si>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</si>
  <si>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</si>
  <si>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</si>
  <si>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</si>
  <si>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</si>
  <si>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</si>
  <si>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</si>
  <si>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</si>
  <si>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</si>
  <si>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</si>
  <si>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</si>
  <si>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</si>
  <si>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</si>
  <si>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</si>
  <si>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</si>
  <si>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</si>
  <si>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</si>
  <si>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</si>
  <si>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</si>
  <si>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</si>
  <si>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</si>
  <si>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</si>
  <si>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</si>
  <si>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</si>
  <si>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</si>
  <si>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</si>
  <si>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</si>
  <si>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</si>
  <si>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</si>
  <si>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</si>
  <si>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254</t>
  </si>
  <si>
    <t>PRESTAR SERVICIOS DE ATENCION EDUCACION EN LA MODALIDAD PROPIA</t>
  </si>
  <si>
    <t>344</t>
  </si>
  <si>
    <t xml:space="preserve">ATENDER A NIÑOS Y NIÑAS MENORES DE 5 AÑOS </t>
  </si>
  <si>
    <t>042</t>
  </si>
  <si>
    <t>ATENDER A LA PRIERA INFANCIA DE LA ESTRATEGIA DE CERO A SIEMPRE</t>
  </si>
  <si>
    <t>071</t>
  </si>
  <si>
    <t>571</t>
  </si>
  <si>
    <t>199</t>
  </si>
  <si>
    <t>APORTE PARA NIVELACION A PRECIO 2014</t>
  </si>
  <si>
    <t>333</t>
  </si>
  <si>
    <t>225</t>
  </si>
  <si>
    <t>BRINDAR ATENCION INTEGRAL A NIÑOS Y NIÑAS, MODALIDAD HOGAR INFANTIL</t>
  </si>
  <si>
    <t>105</t>
  </si>
  <si>
    <t>145</t>
  </si>
  <si>
    <t>096</t>
  </si>
  <si>
    <t>BRINDAR ATENCION INTEGRAL A NIÑOS Y NIÑAS, EN HOGARES COMUNITARIOS</t>
  </si>
  <si>
    <t>066</t>
  </si>
  <si>
    <t>RECUPERACION NUTRICIONAL AMBULATORIA</t>
  </si>
  <si>
    <t>104</t>
  </si>
  <si>
    <t>072</t>
  </si>
  <si>
    <t>061</t>
  </si>
  <si>
    <t>179</t>
  </si>
  <si>
    <t>ATENCION CONPLEMENTARIA MODALIDAD DESAYUNOS Y ALMUERZOS ESCOLARES</t>
  </si>
  <si>
    <t>003</t>
  </si>
  <si>
    <t>RESTAURANTE ESCOLAR ICBF</t>
  </si>
  <si>
    <t>168</t>
  </si>
  <si>
    <t>220</t>
  </si>
  <si>
    <t>222</t>
  </si>
  <si>
    <t>S0501044</t>
  </si>
  <si>
    <t>TELECILA AMAYA MORON</t>
  </si>
  <si>
    <t>CARRERA 2 # 1-14 EL PORVENIR URUMITA-LA GUAJIRA</t>
  </si>
  <si>
    <t>3008015654</t>
  </si>
  <si>
    <t xml:space="preserve">TELECILA AMAYA MORON </t>
  </si>
  <si>
    <t>2021-44-10001185</t>
  </si>
  <si>
    <t>onseco2000@hotmail.com</t>
  </si>
  <si>
    <t>URUMITA - LA GUAJIRA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</si>
</sst>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7" fontId="31" fillId="3" borderId="26"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0" zoomScaleNormal="80" zoomScaleSheetLayoutView="40" zoomScalePageLayoutView="40" workbookViewId="0">
      <selection activeCell="K208" sqref="K20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0" t="str">
        <f>HYPERLINK("#MI_Oferente_Singular!A114","CAPACIDAD RESIDUAL")</f>
        <v>CAPACIDAD RESIDUAL</v>
      </c>
      <c r="F8" s="241"/>
      <c r="G8" s="24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0" t="str">
        <f>HYPERLINK("#MI_Oferente_Singular!A162","TALENTO HUMANO")</f>
        <v>TALENTO HUMANO</v>
      </c>
      <c r="F9" s="241"/>
      <c r="G9" s="24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0" t="str">
        <f>HYPERLINK("#MI_Oferente_Singular!F162","INFRAESTRUCTURA")</f>
        <v>INFRAESTRUCTURA</v>
      </c>
      <c r="F10" s="241"/>
      <c r="G10" s="24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2710</v>
      </c>
      <c r="D15" s="35"/>
      <c r="E15" s="35"/>
      <c r="F15" s="5"/>
      <c r="G15" s="32" t="s">
        <v>1168</v>
      </c>
      <c r="H15" s="103" t="s">
        <v>696</v>
      </c>
      <c r="I15" s="32" t="s">
        <v>2624</v>
      </c>
      <c r="J15" s="108" t="s">
        <v>2626</v>
      </c>
      <c r="L15" s="224" t="s">
        <v>8</v>
      </c>
      <c r="M15" s="224"/>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7" t="s">
        <v>11</v>
      </c>
      <c r="J19" s="138" t="s">
        <v>10</v>
      </c>
      <c r="K19" s="138" t="s">
        <v>2609</v>
      </c>
      <c r="L19" s="138" t="s">
        <v>1161</v>
      </c>
      <c r="M19" s="138" t="s">
        <v>1162</v>
      </c>
      <c r="N19" s="139" t="s">
        <v>2610</v>
      </c>
      <c r="O19" s="134"/>
      <c r="Q19" s="51"/>
      <c r="R19" s="51"/>
    </row>
    <row r="20" spans="1:23" ht="30" customHeight="1" x14ac:dyDescent="0.25">
      <c r="A20" s="9"/>
      <c r="B20" s="109">
        <v>825001541</v>
      </c>
      <c r="C20" s="5"/>
      <c r="D20" s="73"/>
      <c r="E20" s="5"/>
      <c r="F20" s="5"/>
      <c r="G20" s="5"/>
      <c r="H20" s="243"/>
      <c r="I20" s="146" t="s">
        <v>1154</v>
      </c>
      <c r="J20" s="147" t="s">
        <v>253</v>
      </c>
      <c r="K20" s="174">
        <v>2165683464</v>
      </c>
      <c r="L20" s="149">
        <v>44242</v>
      </c>
      <c r="M20" s="149">
        <v>44561</v>
      </c>
      <c r="N20" s="132">
        <f>+(M20-L20)/30</f>
        <v>10.633333333333333</v>
      </c>
      <c r="O20" s="135"/>
      <c r="U20" s="131"/>
      <c r="V20" s="105">
        <f ca="1">NOW()</f>
        <v>44200.932385763888</v>
      </c>
      <c r="W20" s="105">
        <f ca="1">NOW()</f>
        <v>44200.932385763888</v>
      </c>
    </row>
    <row r="21" spans="1:23" ht="30" customHeight="1" outlineLevel="1" x14ac:dyDescent="0.25">
      <c r="A21" s="9"/>
      <c r="B21" s="71"/>
      <c r="C21" s="5"/>
      <c r="D21" s="5"/>
      <c r="E21" s="5"/>
      <c r="F21" s="5"/>
      <c r="G21" s="5"/>
      <c r="H21" s="70"/>
      <c r="I21" s="146"/>
      <c r="J21" s="147"/>
      <c r="K21" s="174"/>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6"/>
      <c r="I37" s="127"/>
      <c r="J37" s="127"/>
      <c r="K37" s="127"/>
      <c r="L37" s="127"/>
      <c r="M37" s="127"/>
      <c r="N37" s="127"/>
      <c r="O37" s="128"/>
    </row>
    <row r="38" spans="1:16" ht="21" customHeight="1" x14ac:dyDescent="0.25">
      <c r="A38" s="9"/>
      <c r="B38" s="238" t="str">
        <f>VLOOKUP(B20,EAS!A2:B1439,2,0)</f>
        <v>ORGANIZACIÓN NACIONAL DE SERVICIO A LA COMUNIDAD</v>
      </c>
      <c r="C38" s="238"/>
      <c r="D38" s="238"/>
      <c r="E38" s="238"/>
      <c r="F38" s="238"/>
      <c r="G38" s="5"/>
      <c r="H38" s="129"/>
      <c r="I38" s="247" t="s">
        <v>7</v>
      </c>
      <c r="J38" s="247"/>
      <c r="K38" s="247"/>
      <c r="L38" s="247"/>
      <c r="M38" s="247"/>
      <c r="N38" s="247"/>
      <c r="O38" s="130"/>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1885</v>
      </c>
      <c r="C48" s="111" t="s">
        <v>31</v>
      </c>
      <c r="D48" s="119" t="s">
        <v>2676</v>
      </c>
      <c r="E48" s="175">
        <v>43738</v>
      </c>
      <c r="F48" s="175">
        <v>43822</v>
      </c>
      <c r="G48" s="157">
        <f>IF(AND(E48&lt;&gt;"",F48&lt;&gt;""),((F48-E48)/30),"")</f>
        <v>2.8</v>
      </c>
      <c r="H48" s="120" t="s">
        <v>2677</v>
      </c>
      <c r="I48" s="112" t="s">
        <v>1154</v>
      </c>
      <c r="J48" s="112" t="s">
        <v>708</v>
      </c>
      <c r="K48" s="121">
        <v>1277175357</v>
      </c>
      <c r="L48" s="114"/>
      <c r="M48" s="115"/>
      <c r="N48" s="114" t="s">
        <v>1151</v>
      </c>
      <c r="O48" s="114" t="s">
        <v>1148</v>
      </c>
      <c r="P48" s="78"/>
    </row>
    <row r="49" spans="1:16" s="6" customFormat="1" ht="24.75" customHeight="1" x14ac:dyDescent="0.25">
      <c r="A49" s="140">
        <v>2</v>
      </c>
      <c r="B49" s="120" t="s">
        <v>1885</v>
      </c>
      <c r="C49" s="111" t="s">
        <v>31</v>
      </c>
      <c r="D49" s="119" t="s">
        <v>2678</v>
      </c>
      <c r="E49" s="175">
        <v>41996</v>
      </c>
      <c r="F49" s="175">
        <v>42369</v>
      </c>
      <c r="G49" s="157">
        <f t="shared" ref="G49:G50" si="2">IF(AND(E49&lt;&gt;"",F49&lt;&gt;""),((F49-E49)/30),"")</f>
        <v>12.433333333333334</v>
      </c>
      <c r="H49" s="176" t="s">
        <v>2679</v>
      </c>
      <c r="I49" s="112" t="s">
        <v>1154</v>
      </c>
      <c r="J49" s="112" t="s">
        <v>703</v>
      </c>
      <c r="K49" s="121">
        <v>544147600</v>
      </c>
      <c r="L49" s="114"/>
      <c r="M49" s="115"/>
      <c r="N49" s="114" t="s">
        <v>1151</v>
      </c>
      <c r="O49" s="114" t="s">
        <v>26</v>
      </c>
      <c r="P49" s="78"/>
    </row>
    <row r="50" spans="1:16" s="6" customFormat="1" ht="24.75" customHeight="1" x14ac:dyDescent="0.25">
      <c r="A50" s="140">
        <v>3</v>
      </c>
      <c r="B50" s="120" t="s">
        <v>1885</v>
      </c>
      <c r="C50" s="111" t="s">
        <v>31</v>
      </c>
      <c r="D50" s="119" t="s">
        <v>2680</v>
      </c>
      <c r="E50" s="175">
        <v>42033</v>
      </c>
      <c r="F50" s="175">
        <v>42369</v>
      </c>
      <c r="G50" s="157">
        <f t="shared" si="2"/>
        <v>11.2</v>
      </c>
      <c r="H50" s="120" t="s">
        <v>2681</v>
      </c>
      <c r="I50" s="112" t="s">
        <v>1154</v>
      </c>
      <c r="J50" s="112"/>
      <c r="K50" s="121">
        <v>190915860</v>
      </c>
      <c r="L50" s="114"/>
      <c r="M50" s="115"/>
      <c r="N50" s="114" t="s">
        <v>1151</v>
      </c>
      <c r="O50" s="114" t="s">
        <v>26</v>
      </c>
      <c r="P50" s="78"/>
    </row>
    <row r="51" spans="1:16" s="6" customFormat="1" ht="24.75" customHeight="1" outlineLevel="1" x14ac:dyDescent="0.25">
      <c r="A51" s="140">
        <v>4</v>
      </c>
      <c r="B51" s="120" t="s">
        <v>1885</v>
      </c>
      <c r="C51" s="111" t="s">
        <v>31</v>
      </c>
      <c r="D51" s="110" t="s">
        <v>2682</v>
      </c>
      <c r="E51" s="142">
        <v>42399</v>
      </c>
      <c r="F51" s="142">
        <v>42521</v>
      </c>
      <c r="G51" s="157">
        <f t="shared" ref="G51:G107" si="3">IF(AND(E51&lt;&gt;"",F51&lt;&gt;""),((F51-E51)/30),"")</f>
        <v>4.0666666666666664</v>
      </c>
      <c r="H51" s="120" t="s">
        <v>2681</v>
      </c>
      <c r="I51" s="112" t="s">
        <v>1154</v>
      </c>
      <c r="J51" s="112"/>
      <c r="K51" s="121">
        <v>674685427</v>
      </c>
      <c r="L51" s="114"/>
      <c r="M51" s="115"/>
      <c r="N51" s="114" t="s">
        <v>1151</v>
      </c>
      <c r="O51" s="114" t="s">
        <v>26</v>
      </c>
      <c r="P51" s="78"/>
    </row>
    <row r="52" spans="1:16" s="7" customFormat="1" ht="24.75" customHeight="1" outlineLevel="1" x14ac:dyDescent="0.25">
      <c r="A52" s="141">
        <v>5</v>
      </c>
      <c r="B52" s="120" t="s">
        <v>1885</v>
      </c>
      <c r="C52" s="111" t="s">
        <v>31</v>
      </c>
      <c r="D52" s="119" t="s">
        <v>2683</v>
      </c>
      <c r="E52" s="142">
        <v>42719</v>
      </c>
      <c r="F52" s="142">
        <v>43084</v>
      </c>
      <c r="G52" s="157">
        <f t="shared" si="3"/>
        <v>12.166666666666666</v>
      </c>
      <c r="H52" s="117" t="s">
        <v>2681</v>
      </c>
      <c r="I52" s="112" t="s">
        <v>1154</v>
      </c>
      <c r="J52" s="112"/>
      <c r="K52" s="121">
        <v>4036702557</v>
      </c>
      <c r="L52" s="114"/>
      <c r="M52" s="115"/>
      <c r="N52" s="114" t="s">
        <v>1151</v>
      </c>
      <c r="O52" s="114" t="s">
        <v>26</v>
      </c>
      <c r="P52" s="79"/>
    </row>
    <row r="53" spans="1:16" s="7" customFormat="1" ht="24.75" customHeight="1" outlineLevel="1" x14ac:dyDescent="0.25">
      <c r="A53" s="141">
        <v>6</v>
      </c>
      <c r="B53" s="120" t="s">
        <v>1885</v>
      </c>
      <c r="C53" s="111" t="s">
        <v>31</v>
      </c>
      <c r="D53" s="110" t="s">
        <v>2684</v>
      </c>
      <c r="E53" s="142">
        <v>41518</v>
      </c>
      <c r="F53" s="142">
        <v>41851</v>
      </c>
      <c r="G53" s="157">
        <f t="shared" si="3"/>
        <v>11.1</v>
      </c>
      <c r="H53" s="117" t="s">
        <v>2681</v>
      </c>
      <c r="I53" s="112" t="s">
        <v>1154</v>
      </c>
      <c r="J53" s="112"/>
      <c r="K53" s="121">
        <v>515413450</v>
      </c>
      <c r="L53" s="114"/>
      <c r="M53" s="115"/>
      <c r="N53" s="114" t="s">
        <v>1151</v>
      </c>
      <c r="O53" s="114" t="s">
        <v>26</v>
      </c>
      <c r="P53" s="79"/>
    </row>
    <row r="54" spans="1:16" s="7" customFormat="1" ht="24.75" customHeight="1" outlineLevel="1" x14ac:dyDescent="0.25">
      <c r="A54" s="141">
        <v>7</v>
      </c>
      <c r="B54" s="120" t="s">
        <v>1885</v>
      </c>
      <c r="C54" s="111" t="s">
        <v>31</v>
      </c>
      <c r="D54" s="110" t="s">
        <v>2684</v>
      </c>
      <c r="E54" s="142">
        <v>41944</v>
      </c>
      <c r="F54" s="142">
        <v>41988</v>
      </c>
      <c r="G54" s="157">
        <f t="shared" si="3"/>
        <v>1.4666666666666666</v>
      </c>
      <c r="H54" s="117" t="s">
        <v>2685</v>
      </c>
      <c r="I54" s="112" t="s">
        <v>1154</v>
      </c>
      <c r="J54" s="112"/>
      <c r="K54" s="116">
        <v>69811800</v>
      </c>
      <c r="L54" s="114"/>
      <c r="M54" s="115"/>
      <c r="N54" s="114" t="s">
        <v>1151</v>
      </c>
      <c r="O54" s="114" t="s">
        <v>26</v>
      </c>
      <c r="P54" s="79"/>
    </row>
    <row r="55" spans="1:16" s="7" customFormat="1" ht="24.75" customHeight="1" outlineLevel="1" x14ac:dyDescent="0.25">
      <c r="A55" s="141">
        <v>8</v>
      </c>
      <c r="B55" s="120" t="s">
        <v>1885</v>
      </c>
      <c r="C55" s="111" t="s">
        <v>31</v>
      </c>
      <c r="D55" s="110" t="s">
        <v>2686</v>
      </c>
      <c r="E55" s="142">
        <v>41295</v>
      </c>
      <c r="F55" s="142">
        <v>41516</v>
      </c>
      <c r="G55" s="157">
        <f t="shared" si="3"/>
        <v>7.3666666666666663</v>
      </c>
      <c r="H55" s="117" t="s">
        <v>2681</v>
      </c>
      <c r="I55" s="112" t="s">
        <v>1154</v>
      </c>
      <c r="J55" s="112"/>
      <c r="K55" s="116">
        <v>143356626</v>
      </c>
      <c r="L55" s="114"/>
      <c r="M55" s="115"/>
      <c r="N55" s="114" t="s">
        <v>1151</v>
      </c>
      <c r="O55" s="114" t="s">
        <v>26</v>
      </c>
      <c r="P55" s="79"/>
    </row>
    <row r="56" spans="1:16" s="7" customFormat="1" ht="24.75" customHeight="1" outlineLevel="1" x14ac:dyDescent="0.25">
      <c r="A56" s="141">
        <v>9</v>
      </c>
      <c r="B56" s="120" t="s">
        <v>1885</v>
      </c>
      <c r="C56" s="111" t="s">
        <v>31</v>
      </c>
      <c r="D56" s="110" t="s">
        <v>2687</v>
      </c>
      <c r="E56" s="142">
        <v>41087</v>
      </c>
      <c r="F56" s="142">
        <v>41269</v>
      </c>
      <c r="G56" s="157">
        <f t="shared" si="3"/>
        <v>6.0666666666666664</v>
      </c>
      <c r="H56" s="113" t="s">
        <v>2688</v>
      </c>
      <c r="I56" s="112" t="s">
        <v>1154</v>
      </c>
      <c r="J56" s="112"/>
      <c r="K56" s="116">
        <v>104692343</v>
      </c>
      <c r="L56" s="114"/>
      <c r="M56" s="115"/>
      <c r="N56" s="114" t="s">
        <v>1151</v>
      </c>
      <c r="O56" s="114" t="s">
        <v>26</v>
      </c>
      <c r="P56" s="79"/>
    </row>
    <row r="57" spans="1:16" s="7" customFormat="1" ht="24.75" customHeight="1" outlineLevel="1" x14ac:dyDescent="0.25">
      <c r="A57" s="141">
        <v>10</v>
      </c>
      <c r="B57" s="120" t="s">
        <v>1885</v>
      </c>
      <c r="C57" s="65" t="s">
        <v>31</v>
      </c>
      <c r="D57" s="63" t="s">
        <v>2689</v>
      </c>
      <c r="E57" s="142">
        <v>40924</v>
      </c>
      <c r="F57" s="142">
        <v>41086</v>
      </c>
      <c r="G57" s="157">
        <f t="shared" si="3"/>
        <v>5.4</v>
      </c>
      <c r="H57" s="120" t="s">
        <v>2688</v>
      </c>
      <c r="I57" s="63" t="s">
        <v>1154</v>
      </c>
      <c r="J57" s="63"/>
      <c r="K57" s="66">
        <v>104692343</v>
      </c>
      <c r="L57" s="65"/>
      <c r="M57" s="67"/>
      <c r="N57" s="65" t="s">
        <v>1151</v>
      </c>
      <c r="O57" s="65" t="s">
        <v>26</v>
      </c>
      <c r="P57" s="79"/>
    </row>
    <row r="58" spans="1:16" s="7" customFormat="1" ht="24.75" customHeight="1" outlineLevel="1" x14ac:dyDescent="0.25">
      <c r="A58" s="141">
        <v>11</v>
      </c>
      <c r="B58" s="120" t="s">
        <v>1885</v>
      </c>
      <c r="C58" s="65" t="s">
        <v>31</v>
      </c>
      <c r="D58" s="63" t="s">
        <v>2691</v>
      </c>
      <c r="E58" s="142">
        <v>40917</v>
      </c>
      <c r="F58" s="142">
        <v>41274</v>
      </c>
      <c r="G58" s="157">
        <f t="shared" si="3"/>
        <v>11.9</v>
      </c>
      <c r="H58" s="120" t="s">
        <v>2692</v>
      </c>
      <c r="I58" s="63" t="s">
        <v>1154</v>
      </c>
      <c r="J58" s="63"/>
      <c r="K58" s="66">
        <v>118779972</v>
      </c>
      <c r="L58" s="65"/>
      <c r="M58" s="67"/>
      <c r="N58" s="65" t="s">
        <v>1151</v>
      </c>
      <c r="O58" s="65" t="s">
        <v>26</v>
      </c>
      <c r="P58" s="79"/>
    </row>
    <row r="59" spans="1:16" s="7" customFormat="1" ht="24.75" customHeight="1" outlineLevel="1" x14ac:dyDescent="0.25">
      <c r="A59" s="141">
        <v>12</v>
      </c>
      <c r="B59" s="120" t="s">
        <v>1885</v>
      </c>
      <c r="C59" s="65" t="s">
        <v>31</v>
      </c>
      <c r="D59" s="63" t="s">
        <v>2693</v>
      </c>
      <c r="E59" s="142">
        <v>40549</v>
      </c>
      <c r="F59" s="142">
        <v>40908</v>
      </c>
      <c r="G59" s="157">
        <f t="shared" si="3"/>
        <v>11.966666666666667</v>
      </c>
      <c r="H59" s="64" t="s">
        <v>2694</v>
      </c>
      <c r="I59" s="63" t="s">
        <v>1154</v>
      </c>
      <c r="J59" s="63"/>
      <c r="K59" s="66">
        <v>198940800</v>
      </c>
      <c r="L59" s="65"/>
      <c r="M59" s="67"/>
      <c r="N59" s="65" t="s">
        <v>1151</v>
      </c>
      <c r="O59" s="65" t="s">
        <v>26</v>
      </c>
      <c r="P59" s="79"/>
    </row>
    <row r="60" spans="1:16" s="7" customFormat="1" ht="24.75" customHeight="1" outlineLevel="1" x14ac:dyDescent="0.25">
      <c r="A60" s="141">
        <v>13</v>
      </c>
      <c r="B60" s="120" t="s">
        <v>1885</v>
      </c>
      <c r="C60" s="65" t="s">
        <v>31</v>
      </c>
      <c r="D60" s="63" t="s">
        <v>2695</v>
      </c>
      <c r="E60" s="142">
        <v>39870</v>
      </c>
      <c r="F60" s="142">
        <v>40178</v>
      </c>
      <c r="G60" s="157">
        <f t="shared" si="3"/>
        <v>10.266666666666667</v>
      </c>
      <c r="H60" s="120" t="s">
        <v>2694</v>
      </c>
      <c r="I60" s="63" t="s">
        <v>1154</v>
      </c>
      <c r="J60" s="63"/>
      <c r="K60" s="66">
        <v>163752435</v>
      </c>
      <c r="L60" s="65"/>
      <c r="M60" s="67"/>
      <c r="N60" s="65" t="s">
        <v>1151</v>
      </c>
      <c r="O60" s="65" t="s">
        <v>26</v>
      </c>
      <c r="P60" s="79"/>
    </row>
    <row r="61" spans="1:16" s="7" customFormat="1" ht="24.75" customHeight="1" outlineLevel="1" x14ac:dyDescent="0.25">
      <c r="A61" s="141">
        <v>14</v>
      </c>
      <c r="B61" s="120" t="s">
        <v>1885</v>
      </c>
      <c r="C61" s="65" t="s">
        <v>31</v>
      </c>
      <c r="D61" s="63" t="s">
        <v>2696</v>
      </c>
      <c r="E61" s="142">
        <v>40191</v>
      </c>
      <c r="F61" s="142">
        <v>40543</v>
      </c>
      <c r="G61" s="157">
        <f t="shared" si="3"/>
        <v>11.733333333333333</v>
      </c>
      <c r="H61" s="120" t="s">
        <v>2694</v>
      </c>
      <c r="I61" s="63" t="s">
        <v>1154</v>
      </c>
      <c r="J61" s="63"/>
      <c r="K61" s="66">
        <v>114450000</v>
      </c>
      <c r="L61" s="65"/>
      <c r="M61" s="67"/>
      <c r="N61" s="65" t="s">
        <v>1151</v>
      </c>
      <c r="O61" s="65" t="s">
        <v>26</v>
      </c>
      <c r="P61" s="79"/>
    </row>
    <row r="62" spans="1:16" s="7" customFormat="1" ht="24.75" customHeight="1" outlineLevel="1" x14ac:dyDescent="0.25">
      <c r="A62" s="141">
        <v>15</v>
      </c>
      <c r="B62" s="120" t="s">
        <v>1885</v>
      </c>
      <c r="C62" s="65" t="s">
        <v>31</v>
      </c>
      <c r="D62" s="63" t="s">
        <v>2697</v>
      </c>
      <c r="E62" s="142">
        <v>40550</v>
      </c>
      <c r="F62" s="142">
        <v>40908</v>
      </c>
      <c r="G62" s="157">
        <f t="shared" si="3"/>
        <v>11.933333333333334</v>
      </c>
      <c r="H62" s="120" t="s">
        <v>2692</v>
      </c>
      <c r="I62" s="63" t="s">
        <v>1154</v>
      </c>
      <c r="J62" s="63"/>
      <c r="K62" s="66">
        <v>51614752</v>
      </c>
      <c r="L62" s="65"/>
      <c r="M62" s="67"/>
      <c r="N62" s="65" t="s">
        <v>1151</v>
      </c>
      <c r="O62" s="65" t="s">
        <v>26</v>
      </c>
      <c r="P62" s="79"/>
    </row>
    <row r="63" spans="1:16" s="7" customFormat="1" ht="24.75" customHeight="1" outlineLevel="1" x14ac:dyDescent="0.25">
      <c r="A63" s="141">
        <v>16</v>
      </c>
      <c r="B63" s="120" t="s">
        <v>1885</v>
      </c>
      <c r="C63" s="65" t="s">
        <v>31</v>
      </c>
      <c r="D63" s="63" t="s">
        <v>2698</v>
      </c>
      <c r="E63" s="142">
        <v>39496</v>
      </c>
      <c r="F63" s="142">
        <v>39775</v>
      </c>
      <c r="G63" s="157">
        <f t="shared" si="3"/>
        <v>9.3000000000000007</v>
      </c>
      <c r="H63" s="64" t="s">
        <v>2699</v>
      </c>
      <c r="I63" s="63" t="s">
        <v>1154</v>
      </c>
      <c r="J63" s="63"/>
      <c r="K63" s="66">
        <v>204911690</v>
      </c>
      <c r="L63" s="65"/>
      <c r="M63" s="67"/>
      <c r="N63" s="65" t="s">
        <v>1151</v>
      </c>
      <c r="O63" s="65" t="s">
        <v>26</v>
      </c>
      <c r="P63" s="79"/>
    </row>
    <row r="64" spans="1:16" s="7" customFormat="1" ht="24.75" customHeight="1" outlineLevel="1" x14ac:dyDescent="0.25">
      <c r="A64" s="141">
        <v>17</v>
      </c>
      <c r="B64" s="120" t="s">
        <v>1885</v>
      </c>
      <c r="C64" s="65" t="s">
        <v>31</v>
      </c>
      <c r="D64" s="63" t="s">
        <v>2700</v>
      </c>
      <c r="E64" s="142">
        <v>39878</v>
      </c>
      <c r="F64" s="142">
        <v>40123</v>
      </c>
      <c r="G64" s="157">
        <f t="shared" si="3"/>
        <v>8.1666666666666661</v>
      </c>
      <c r="H64" s="120" t="s">
        <v>2699</v>
      </c>
      <c r="I64" s="63" t="s">
        <v>1154</v>
      </c>
      <c r="J64" s="63" t="s">
        <v>407</v>
      </c>
      <c r="K64" s="66">
        <v>1400000000</v>
      </c>
      <c r="L64" s="65"/>
      <c r="M64" s="67"/>
      <c r="N64" s="65" t="s">
        <v>1151</v>
      </c>
      <c r="O64" s="65" t="s">
        <v>26</v>
      </c>
      <c r="P64" s="79"/>
    </row>
    <row r="65" spans="1:16" s="7" customFormat="1" ht="24.75" customHeight="1" outlineLevel="1" x14ac:dyDescent="0.25">
      <c r="A65" s="141">
        <v>18</v>
      </c>
      <c r="B65" s="120" t="s">
        <v>1885</v>
      </c>
      <c r="C65" s="65" t="s">
        <v>31</v>
      </c>
      <c r="D65" s="63" t="s">
        <v>2698</v>
      </c>
      <c r="E65" s="142">
        <v>39479</v>
      </c>
      <c r="F65" s="142">
        <v>39636</v>
      </c>
      <c r="G65" s="157">
        <f t="shared" si="3"/>
        <v>5.2333333333333334</v>
      </c>
      <c r="H65" s="64" t="s">
        <v>2701</v>
      </c>
      <c r="I65" s="63" t="s">
        <v>1154</v>
      </c>
      <c r="J65" s="63"/>
      <c r="K65" s="66">
        <v>207331080</v>
      </c>
      <c r="L65" s="65"/>
      <c r="M65" s="67"/>
      <c r="N65" s="65" t="s">
        <v>1151</v>
      </c>
      <c r="O65" s="65" t="s">
        <v>26</v>
      </c>
      <c r="P65" s="79"/>
    </row>
    <row r="66" spans="1:16" s="7" customFormat="1" ht="24.75" customHeight="1" outlineLevel="1" x14ac:dyDescent="0.25">
      <c r="A66" s="141">
        <v>19</v>
      </c>
      <c r="B66" s="120" t="s">
        <v>1885</v>
      </c>
      <c r="C66" s="65" t="s">
        <v>31</v>
      </c>
      <c r="D66" s="63" t="s">
        <v>2702</v>
      </c>
      <c r="E66" s="142">
        <v>39127</v>
      </c>
      <c r="F66" s="142">
        <v>39268</v>
      </c>
      <c r="G66" s="157">
        <f t="shared" si="3"/>
        <v>4.7</v>
      </c>
      <c r="H66" s="120" t="s">
        <v>2701</v>
      </c>
      <c r="I66" s="63" t="s">
        <v>1154</v>
      </c>
      <c r="J66" s="63"/>
      <c r="K66" s="66">
        <v>93613074</v>
      </c>
      <c r="L66" s="65"/>
      <c r="M66" s="67"/>
      <c r="N66" s="65" t="s">
        <v>1151</v>
      </c>
      <c r="O66" s="65" t="s">
        <v>26</v>
      </c>
      <c r="P66" s="79"/>
    </row>
    <row r="67" spans="1:16" s="7" customFormat="1" ht="24.75" customHeight="1" outlineLevel="1" x14ac:dyDescent="0.25">
      <c r="A67" s="141">
        <v>20</v>
      </c>
      <c r="B67" s="120" t="s">
        <v>1885</v>
      </c>
      <c r="C67" s="65" t="s">
        <v>31</v>
      </c>
      <c r="D67" s="63" t="s">
        <v>2690</v>
      </c>
      <c r="E67" s="142">
        <v>38071</v>
      </c>
      <c r="F67" s="142">
        <v>38191</v>
      </c>
      <c r="G67" s="157">
        <f t="shared" si="3"/>
        <v>4</v>
      </c>
      <c r="H67" s="120" t="s">
        <v>2701</v>
      </c>
      <c r="I67" s="63" t="s">
        <v>1154</v>
      </c>
      <c r="J67" s="63"/>
      <c r="K67" s="66">
        <v>76167000</v>
      </c>
      <c r="L67" s="65"/>
      <c r="M67" s="67"/>
      <c r="N67" s="65" t="s">
        <v>1151</v>
      </c>
      <c r="O67" s="65" t="s">
        <v>26</v>
      </c>
      <c r="P67" s="79"/>
    </row>
    <row r="68" spans="1:16" s="7" customFormat="1" ht="24.75" customHeight="1" outlineLevel="1" x14ac:dyDescent="0.25">
      <c r="A68" s="141">
        <v>21</v>
      </c>
      <c r="B68" s="120" t="s">
        <v>1885</v>
      </c>
      <c r="C68" s="65" t="s">
        <v>31</v>
      </c>
      <c r="D68" s="63" t="s">
        <v>2703</v>
      </c>
      <c r="E68" s="142">
        <v>37712</v>
      </c>
      <c r="F68" s="142">
        <v>37832</v>
      </c>
      <c r="G68" s="157">
        <f t="shared" si="3"/>
        <v>4</v>
      </c>
      <c r="H68" s="120" t="s">
        <v>2701</v>
      </c>
      <c r="I68" s="63" t="s">
        <v>1154</v>
      </c>
      <c r="J68" s="63"/>
      <c r="K68" s="66">
        <v>14295600</v>
      </c>
      <c r="L68" s="65"/>
      <c r="M68" s="67"/>
      <c r="N68" s="65" t="s">
        <v>1151</v>
      </c>
      <c r="O68" s="65" t="s">
        <v>26</v>
      </c>
      <c r="P68" s="79"/>
    </row>
    <row r="69" spans="1:16" s="7" customFormat="1" ht="24.75" customHeight="1" outlineLevel="1" x14ac:dyDescent="0.25">
      <c r="A69" s="141">
        <v>22</v>
      </c>
      <c r="B69" s="120" t="s">
        <v>1885</v>
      </c>
      <c r="C69" s="65" t="s">
        <v>31</v>
      </c>
      <c r="D69" s="63" t="s">
        <v>2704</v>
      </c>
      <c r="E69" s="142">
        <v>37362</v>
      </c>
      <c r="F69" s="142">
        <v>37482</v>
      </c>
      <c r="G69" s="157">
        <f t="shared" si="3"/>
        <v>4</v>
      </c>
      <c r="H69" s="120" t="s">
        <v>2701</v>
      </c>
      <c r="I69" s="63" t="s">
        <v>1154</v>
      </c>
      <c r="J69" s="63"/>
      <c r="K69" s="66">
        <v>8137000</v>
      </c>
      <c r="L69" s="65"/>
      <c r="M69" s="67"/>
      <c r="N69" s="65" t="s">
        <v>1151</v>
      </c>
      <c r="O69" s="65" t="s">
        <v>26</v>
      </c>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5"/>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5"/>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5"/>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5"/>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5"/>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5"/>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5"/>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5"/>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5"/>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5"/>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5"/>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5"/>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5"/>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5"/>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5"/>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c r="E114" s="142"/>
      <c r="F114" s="142"/>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4"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1"/>
      <c r="Z178" s="162" t="str">
        <f>IF(Y178&gt;0,SUM(E180+Y178),"")</f>
        <v/>
      </c>
      <c r="AA178" s="19"/>
      <c r="AB178" s="19"/>
    </row>
    <row r="179" spans="1:28" ht="23.25" x14ac:dyDescent="0.25">
      <c r="A179" s="9"/>
      <c r="B179" s="191" t="s">
        <v>2669</v>
      </c>
      <c r="C179" s="191"/>
      <c r="D179" s="191"/>
      <c r="E179" s="168">
        <v>0.02</v>
      </c>
      <c r="F179" s="167">
        <v>0.01</v>
      </c>
      <c r="G179" s="162">
        <f>IF(F179&gt;0,SUM(E179+F179),"")</f>
        <v>0.03</v>
      </c>
      <c r="H179" s="5"/>
      <c r="I179" s="191" t="s">
        <v>2671</v>
      </c>
      <c r="J179" s="191"/>
      <c r="K179" s="191"/>
      <c r="L179" s="191"/>
      <c r="M179" s="169">
        <v>0.02</v>
      </c>
      <c r="O179" s="8"/>
      <c r="Q179" s="19"/>
      <c r="R179" s="156">
        <f>IF(M179&gt;0,SUM(L179+M179),"")</f>
        <v>0.02</v>
      </c>
      <c r="T179" s="19"/>
      <c r="U179" s="237" t="s">
        <v>1166</v>
      </c>
      <c r="V179" s="237"/>
      <c r="W179" s="237"/>
      <c r="X179" s="24">
        <v>0.02</v>
      </c>
      <c r="Y179" s="161"/>
      <c r="Z179" s="162" t="str">
        <f>IF(Y179&gt;0,SUM(E181+Y179),"")</f>
        <v/>
      </c>
      <c r="AA179" s="19"/>
      <c r="AB179" s="19"/>
    </row>
    <row r="180" spans="1:28" ht="23.25" hidden="1" x14ac:dyDescent="0.25">
      <c r="A180" s="9"/>
      <c r="B180" s="177"/>
      <c r="C180" s="177"/>
      <c r="D180" s="177"/>
      <c r="E180" s="166"/>
      <c r="H180" s="5"/>
      <c r="I180" s="177"/>
      <c r="J180" s="177"/>
      <c r="K180" s="177"/>
      <c r="L180" s="177"/>
      <c r="M180" s="5"/>
      <c r="O180" s="8"/>
      <c r="Q180" s="19"/>
      <c r="R180" s="156" t="str">
        <f>IF(S180&gt;0,SUM(L180+S180),"")</f>
        <v/>
      </c>
      <c r="S180" s="161"/>
      <c r="T180" s="19"/>
      <c r="U180" s="237" t="s">
        <v>1167</v>
      </c>
      <c r="V180" s="237"/>
      <c r="W180" s="237"/>
      <c r="X180" s="24">
        <v>0.03</v>
      </c>
      <c r="Y180" s="161"/>
      <c r="Z180" s="162" t="str">
        <f>IF(Y180&gt;0,SUM(E182+Y180),"")</f>
        <v/>
      </c>
      <c r="AA180" s="19"/>
      <c r="AB180" s="19"/>
    </row>
    <row r="181" spans="1:28" ht="23.25" hidden="1" x14ac:dyDescent="0.25">
      <c r="A181" s="9"/>
      <c r="B181" s="177"/>
      <c r="C181" s="177"/>
      <c r="D181" s="177"/>
      <c r="E181" s="166"/>
      <c r="H181" s="5"/>
      <c r="I181" s="177"/>
      <c r="J181" s="177"/>
      <c r="K181" s="177"/>
      <c r="L181" s="177"/>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7"/>
      <c r="C182" s="177"/>
      <c r="D182" s="177"/>
      <c r="E182" s="166"/>
      <c r="H182" s="5"/>
      <c r="I182" s="177"/>
      <c r="J182" s="177"/>
      <c r="K182" s="177"/>
      <c r="L182" s="177"/>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+(C185*SUM(K21:K35))</f>
        <v>0</v>
      </c>
      <c r="F185" s="92"/>
      <c r="G185" s="93"/>
      <c r="H185" s="88"/>
      <c r="I185" s="90" t="s">
        <v>2627</v>
      </c>
      <c r="J185" s="163">
        <f>+SUM(M179:M183)</f>
        <v>0.02</v>
      </c>
      <c r="K185" s="236" t="s">
        <v>2628</v>
      </c>
      <c r="L185" s="236"/>
      <c r="M185" s="94">
        <f>+J185*(SUM(K21:K35))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5" t="s">
        <v>2636</v>
      </c>
      <c r="C192" s="195"/>
      <c r="E192" s="5" t="s">
        <v>20</v>
      </c>
      <c r="H192" s="26" t="s">
        <v>24</v>
      </c>
      <c r="J192" s="5" t="s">
        <v>2637</v>
      </c>
      <c r="K192" s="5"/>
      <c r="M192" s="5"/>
      <c r="N192" s="5"/>
      <c r="O192" s="8"/>
      <c r="Q192" s="151"/>
      <c r="R192" s="152"/>
      <c r="S192" s="152"/>
      <c r="T192" s="151"/>
    </row>
    <row r="193" spans="1:18" x14ac:dyDescent="0.25">
      <c r="A193" s="9"/>
      <c r="C193" s="124">
        <v>36831</v>
      </c>
      <c r="D193" s="5"/>
      <c r="E193" s="123" t="s">
        <v>2705</v>
      </c>
      <c r="F193" s="5"/>
      <c r="G193" s="5"/>
      <c r="H193" s="123" t="s">
        <v>2706</v>
      </c>
      <c r="J193" s="5"/>
      <c r="K193" s="124">
        <v>37362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2707</v>
      </c>
      <c r="J211" s="27" t="s">
        <v>2622</v>
      </c>
      <c r="K211" s="145" t="s">
        <v>2712</v>
      </c>
      <c r="L211" s="21"/>
      <c r="M211" s="21"/>
      <c r="N211" s="21"/>
      <c r="O211" s="8"/>
    </row>
    <row r="212" spans="1:15" x14ac:dyDescent="0.25">
      <c r="A212" s="9"/>
      <c r="B212" s="27" t="s">
        <v>2619</v>
      </c>
      <c r="C212" s="144" t="s">
        <v>2709</v>
      </c>
      <c r="D212" s="21"/>
      <c r="G212" s="27" t="s">
        <v>2621</v>
      </c>
      <c r="H212" s="145" t="s">
        <v>2708</v>
      </c>
      <c r="J212" s="27" t="s">
        <v>2623</v>
      </c>
      <c r="K212" s="144" t="s">
        <v>2711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
      <formula1>0</formula1>
      <formula2>99999999999</formula2>
    </dataValidation>
    <dataValidation type="whole" allowBlank="1" showInputMessage="1" showErrorMessage="1" sqref="K22: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schemas.microsoft.com/office/2006/metadata/properties"/>
    <ds:schemaRef ds:uri="http://www.w3.org/XML/1998/namespace"/>
    <ds:schemaRef ds:uri="http://purl.org/dc/terms/"/>
    <ds:schemaRef ds:uri="http://schemas.microsoft.com/office/2006/documentManagement/types"/>
    <ds:schemaRef ds:uri="http://schemas.microsoft.com/office/infopath/2007/PartnerControls"/>
    <ds:schemaRef ds:uri="a65d333d-5b59-4810-bc94-b80d9325abbc"/>
    <ds:schemaRef ds:uri="4fb10211-09fb-4e80-9f0b-184718d5d98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Familia De Voz</cp:lastModifiedBy>
  <cp:lastPrinted>2020-12-28T20:52:51Z</cp:lastPrinted>
  <dcterms:created xsi:type="dcterms:W3CDTF">2020-10-14T21:57:42Z</dcterms:created>
  <dcterms:modified xsi:type="dcterms:W3CDTF">2021-01-05T03:22:51Z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