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ora.Ribon\Documents\NORA PERSONAL\BETTO\MANIFESTACIONES_INTERES\GUJA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2830" windowHeight="103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<sst xmlns="http://schemas.openxmlformats.org/spreadsheetml/2006/main" count="3175" uniqueCount="2715">
  <si>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</si>
  <si>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</si>
  <si>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</si>
  <si>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</si>
  <si>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</si>
  <si>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</si>
  <si>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</si>
  <si>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</si>
  <si>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</si>
  <si>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</si>
  <si>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</si>
  <si>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</si>
  <si>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</si>
  <si>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</si>
  <si>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</si>
  <si>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</si>
  <si>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</si>
  <si>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</si>
  <si>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</si>
  <si>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</si>
  <si>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</si>
  <si>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</si>
  <si>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</si>
  <si>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</si>
  <si>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</si>
  <si>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</si>
  <si>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</si>
  <si>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</si>
  <si>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</si>
  <si>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</si>
  <si>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</si>
  <si>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</si>
  <si>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</si>
  <si>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</si>
  <si>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</si>
  <si>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</si>
  <si>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</si>
  <si>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</si>
  <si>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</si>
  <si>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</si>
  <si>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</si>
  <si>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</si>
  <si>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</si>
  <si>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</si>
  <si>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</si>
  <si>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</si>
  <si>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</si>
  <si>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</si>
  <si>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</si>
  <si>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</si>
  <si>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</si>
  <si>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</si>
  <si>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</si>
  <si>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</si>
  <si>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</si>
  <si>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</si>
  <si>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</si>
  <si>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</si>
  <si>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</si>
  <si>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</si>
  <si>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</si>
  <si>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</si>
  <si>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</si>
  <si>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</si>
  <si>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</si>
  <si>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</si>
  <si>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</si>
  <si>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</si>
  <si>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</si>
  <si>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</si>
  <si>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</si>
  <si>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</si>
  <si>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</si>
  <si>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</si>
  <si>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</si>
  <si>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</si>
  <si>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</si>
  <si>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</si>
  <si>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</si>
  <si>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</si>
  <si>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</si>
  <si>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</si>
  <si>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</si>
  <si>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</si>
  <si>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</si>
  <si>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</si>
  <si>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</si>
  <si>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</si>
  <si>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</si>
  <si>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</si>
  <si>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</si>
  <si>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</si>
  <si>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</si>
  <si>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</si>
  <si>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</si>
  <si>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</si>
  <si>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</si>
  <si>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</si>
  <si>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</si>
  <si>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</si>
  <si>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</si>
  <si>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</si>
  <si>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</si>
  <si>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</si>
  <si>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</si>
  <si>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</si>
  <si>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</si>
  <si>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</si>
  <si>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</si>
  <si>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</si>
  <si>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</si>
  <si>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</si>
  <si>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</si>
  <si>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</si>
  <si>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</si>
  <si>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</si>
  <si>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</si>
  <si>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</si>
  <si>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</si>
  <si>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</si>
  <si>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</si>
  <si>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</si>
  <si>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</si>
  <si>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</si>
  <si>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</si>
  <si>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</si>
  <si>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</si>
  <si>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</si>
  <si>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</si>
  <si>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</si>
  <si>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</si>
  <si>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</si>
  <si>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</si>
  <si>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</si>
  <si>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</si>
  <si>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</si>
  <si>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</si>
  <si>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</si>
  <si>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</si>
  <si>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</si>
  <si>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</si>
  <si>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</si>
  <si>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</si>
  <si>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</si>
  <si>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</si>
  <si>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</si>
  <si>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</si>
  <si>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</si>
  <si>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</si>
  <si>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</si>
  <si>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</si>
  <si>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</si>
  <si>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</si>
  <si>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</si>
  <si>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</si>
  <si>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</si>
  <si>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</si>
  <si>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</si>
  <si>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</si>
  <si>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</si>
  <si>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</si>
  <si>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</si>
  <si>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</si>
  <si>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</si>
  <si>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</si>
  <si>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</si>
  <si>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</si>
  <si>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</si>
  <si>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</si>
  <si>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</si>
  <si>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</si>
  <si>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</si>
  <si>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</si>
  <si>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</si>
  <si>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</si>
  <si>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</si>
  <si>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</si>
  <si>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</si>
  <si>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</si>
  <si>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</si>
  <si>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</si>
  <si>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</si>
  <si>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</si>
  <si>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</si>
  <si>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</si>
  <si>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</si>
  <si>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</si>
  <si>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</si>
  <si>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</si>
  <si>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</si>
  <si>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</si>
  <si>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</si>
  <si>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</si>
  <si>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</si>
  <si>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</si>
  <si>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</si>
  <si>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</si>
  <si>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</si>
  <si>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</si>
  <si>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</si>
  <si>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</si>
  <si>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</si>
  <si>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</si>
  <si>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</si>
  <si>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</si>
  <si>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</si>
  <si>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</si>
  <si>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</si>
  <si>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</si>
  <si>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</si>
  <si>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</si>
  <si>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</si>
  <si>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</si>
  <si>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</si>
  <si>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</si>
  <si>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</si>
  <si>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</si>
  <si>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</si>
  <si>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</si>
  <si>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</si>
  <si>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</si>
  <si>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</si>
  <si>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</si>
  <si>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</si>
  <si>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</si>
  <si>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</si>
  <si>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</si>
  <si>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</si>
  <si>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</si>
  <si>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</si>
  <si>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</si>
  <si>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</si>
  <si>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</si>
  <si>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</si>
  <si>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</si>
  <si>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</si>
  <si>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</si>
  <si>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</si>
  <si>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</si>
  <si>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</si>
  <si>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</si>
  <si>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</si>
  <si>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</si>
  <si>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</si>
  <si>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</si>
  <si>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</si>
  <si>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</si>
  <si>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</si>
  <si>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</si>
  <si>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</si>
  <si>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</si>
  <si>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</si>
  <si>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</si>
  <si>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</si>
  <si>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</si>
  <si>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</si>
  <si>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</si>
  <si>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</si>
  <si>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</si>
  <si>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</si>
  <si>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</si>
  <si>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</si>
  <si>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</si>
  <si>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</si>
  <si>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</si>
  <si>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</si>
  <si>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</si>
  <si>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</si>
  <si>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</si>
  <si>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</si>
  <si>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</si>
  <si>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</si>
  <si>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</si>
  <si>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</si>
  <si>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</si>
  <si>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</si>
  <si>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</si>
  <si>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</si>
  <si>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</si>
  <si>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</si>
  <si>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</si>
  <si>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</si>
  <si>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</si>
  <si>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</si>
  <si>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</si>
  <si>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</si>
  <si>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</si>
  <si>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</si>
  <si>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</si>
  <si>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</si>
  <si>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</si>
  <si>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</si>
  <si>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</si>
  <si>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</si>
  <si>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</si>
  <si>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</si>
  <si>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</si>
  <si>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</si>
  <si>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</si>
  <si>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</si>
  <si>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</si>
  <si>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</si>
  <si>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</si>
  <si>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</si>
  <si>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</si>
  <si>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</si>
  <si>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</si>
  <si>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</si>
  <si>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</si>
  <si>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</si>
  <si>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</si>
  <si>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</si>
  <si>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</si>
  <si>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</si>
  <si>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</si>
  <si>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</si>
  <si>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</si>
  <si>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</si>
  <si>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</si>
  <si>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</si>
  <si>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</si>
  <si>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</si>
  <si>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</si>
  <si>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</si>
  <si>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</si>
  <si>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</si>
  <si>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</si>
  <si>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</si>
  <si>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</si>
  <si>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</si>
  <si>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</si>
  <si>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</si>
  <si>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</si>
  <si>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</si>
  <si>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</si>
  <si>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</si>
  <si>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</si>
  <si>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</si>
  <si>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</si>
  <si>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</si>
  <si>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</si>
  <si>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</si>
  <si>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</si>
  <si>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</si>
  <si>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</si>
  <si>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</si>
  <si>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</si>
  <si>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</si>
  <si>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</si>
  <si>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</si>
  <si>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</si>
  <si>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</si>
  <si>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</si>
  <si>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</si>
  <si>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</si>
  <si>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</si>
  <si>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</si>
  <si>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</si>
  <si>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</si>
  <si>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</si>
  <si>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</si>
  <si>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</si>
  <si>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</si>
  <si>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</si>
  <si>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</si>
  <si>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</si>
  <si>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</si>
  <si>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</si>
  <si>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</si>
  <si>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</si>
  <si>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</si>
  <si>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</si>
  <si>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</si>
  <si>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</si>
  <si>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</si>
  <si>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</si>
  <si>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</si>
  <si>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</si>
  <si>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</si>
  <si>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</si>
  <si>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</si>
  <si>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</si>
  <si>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</si>
  <si>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</si>
  <si>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</si>
  <si>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</si>
  <si>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</si>
  <si>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</si>
  <si>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</si>
  <si>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</si>
  <si>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</si>
  <si>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</si>
  <si>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</si>
  <si>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</si>
  <si>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</si>
  <si>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</si>
  <si>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</si>
  <si>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</si>
  <si>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</si>
  <si>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</si>
  <si>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</si>
  <si>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</si>
  <si>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</si>
  <si>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</si>
  <si>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</si>
  <si>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</si>
  <si>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</si>
  <si>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</si>
  <si>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</si>
  <si>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</si>
  <si>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</si>
  <si>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</si>
  <si>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</si>
  <si>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</si>
  <si>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</si>
  <si>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</si>
  <si>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</si>
  <si>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</si>
  <si>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</si>
  <si>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</si>
  <si>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</si>
  <si>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</si>
  <si>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</si>
  <si>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</si>
  <si>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</si>
  <si>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</si>
  <si>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</si>
  <si>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</si>
  <si>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</si>
  <si>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</si>
  <si>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</si>
  <si>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</si>
  <si>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</si>
  <si>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</si>
  <si>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</si>
  <si>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</si>
  <si>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</si>
  <si>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</si>
  <si>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</si>
  <si>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</si>
  <si>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</si>
  <si>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</si>
  <si>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</si>
  <si>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</si>
  <si>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</si>
  <si>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</si>
  <si>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</si>
  <si>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</si>
  <si>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</si>
  <si>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</si>
  <si>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</si>
  <si>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</si>
  <si>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</si>
  <si>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</si>
  <si>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</si>
  <si>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</si>
  <si>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</si>
  <si>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</si>
  <si>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</si>
  <si>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</si>
  <si>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</si>
  <si>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</si>
  <si>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</si>
  <si>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</si>
  <si>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</si>
  <si>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</si>
  <si>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</si>
  <si>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</si>
  <si>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</si>
  <si>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</si>
  <si>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</si>
  <si>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</si>
  <si>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</si>
  <si>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</si>
  <si>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</si>
  <si>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</si>
  <si>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</si>
  <si>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</si>
  <si>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</si>
  <si>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</si>
  <si>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</si>
  <si>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</si>
  <si>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</si>
  <si>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</si>
  <si>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</si>
  <si>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</si>
  <si>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</si>
  <si>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</si>
  <si>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</si>
  <si>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</si>
  <si>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</si>
  <si>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</si>
  <si>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</si>
  <si>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</si>
  <si>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</si>
  <si>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</si>
  <si>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</si>
  <si>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</si>
  <si>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</si>
  <si>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</si>
  <si>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</si>
  <si>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</si>
  <si>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</si>
  <si>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</si>
  <si>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</si>
  <si>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</si>
  <si>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</si>
  <si>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</si>
  <si>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</si>
  <si>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</si>
  <si>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</si>
  <si>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</si>
  <si>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</si>
  <si>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</si>
  <si>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</si>
  <si>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</si>
  <si>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</si>
  <si>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</si>
  <si>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</si>
  <si>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</si>
  <si>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</si>
  <si>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</si>
  <si>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</si>
  <si>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</si>
  <si>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</si>
  <si>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</si>
  <si>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</si>
  <si>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</si>
  <si>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</si>
  <si>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</si>
  <si>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</si>
  <si>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</si>
  <si>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</si>
  <si>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</si>
  <si>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</si>
  <si>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</si>
  <si>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</si>
  <si>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</si>
  <si>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</si>
  <si>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</si>
  <si>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</si>
  <si>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</si>
  <si>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</si>
  <si>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</si>
  <si>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</si>
  <si>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</si>
  <si>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</si>
  <si>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</si>
  <si>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</si>
  <si>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</si>
  <si>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</si>
  <si>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</si>
  <si>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</si>
  <si>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</si>
  <si>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</si>
  <si>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</si>
  <si>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</si>
  <si>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</si>
  <si>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</si>
  <si>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</si>
  <si>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</si>
  <si>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</si>
  <si>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</si>
  <si>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</si>
  <si>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</si>
  <si>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</si>
  <si>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</si>
  <si>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</si>
  <si>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</si>
  <si>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</si>
  <si>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</si>
  <si>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</si>
  <si>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</si>
  <si>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</si>
  <si>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</si>
  <si>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</si>
  <si>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</si>
  <si>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</si>
  <si>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</si>
  <si>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</si>
  <si>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</si>
  <si>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</si>
  <si>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</si>
  <si>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</si>
  <si>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</si>
  <si>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</si>
  <si>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</si>
  <si>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</si>
  <si>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</si>
  <si>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</si>
  <si>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</si>
  <si>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</si>
  <si>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</si>
  <si>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</si>
  <si>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</si>
  <si>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</si>
  <si>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</si>
  <si>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</si>
  <si>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</si>
  <si>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</si>
  <si>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</si>
  <si>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</si>
  <si>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</si>
  <si>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</si>
  <si>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</si>
  <si>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</si>
  <si>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</si>
  <si>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</si>
  <si>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</si>
  <si>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</si>
  <si>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</si>
  <si>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</si>
  <si>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</si>
  <si>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</si>
  <si>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</si>
  <si>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</si>
  <si>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</si>
  <si>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</si>
  <si>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</si>
  <si>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</si>
  <si>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</si>
  <si>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</si>
  <si>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</si>
  <si>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</si>
  <si>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</si>
  <si>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</si>
  <si>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</si>
  <si>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</si>
  <si>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</si>
  <si>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</si>
  <si>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</si>
  <si>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</si>
  <si>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</si>
  <si>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</si>
  <si>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</si>
  <si>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</si>
  <si>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</si>
  <si>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</si>
  <si>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</si>
  <si>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</si>
  <si>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</si>
  <si>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</si>
  <si>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</si>
  <si>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</si>
  <si>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</si>
  <si>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</si>
  <si>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</si>
  <si>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</si>
  <si>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</si>
  <si>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</si>
  <si>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</si>
  <si>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</si>
  <si>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</si>
  <si>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</si>
  <si>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</si>
  <si>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</si>
  <si>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</si>
  <si>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</si>
  <si>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</si>
  <si>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</si>
  <si>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</si>
  <si>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</si>
  <si>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</si>
  <si>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</si>
  <si>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</si>
  <si>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</si>
  <si>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</si>
  <si>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</si>
  <si>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</si>
  <si>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</si>
  <si>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</si>
  <si>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</si>
  <si>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</si>
  <si>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</si>
  <si>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</si>
  <si>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</si>
  <si>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</si>
  <si>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</si>
  <si>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</si>
  <si>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</si>
  <si>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</si>
  <si>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</si>
  <si>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</si>
  <si>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</si>
  <si>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</si>
  <si>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</si>
  <si>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</si>
  <si>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</si>
  <si>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</si>
  <si>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</si>
  <si>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</si>
  <si>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</si>
  <si>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</si>
  <si>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</si>
  <si>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</si>
  <si>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</si>
  <si>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</si>
  <si>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</si>
  <si>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</si>
  <si>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</si>
  <si>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</si>
  <si>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</si>
  <si>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</si>
  <si>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</si>
  <si>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</si>
  <si>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</si>
  <si>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</si>
  <si>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</si>
  <si>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</si>
  <si>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</si>
  <si>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</si>
  <si>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</si>
  <si>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</si>
  <si>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</si>
  <si>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</si>
  <si>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</si>
  <si>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</si>
  <si>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</si>
  <si>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</si>
  <si>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</si>
  <si>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</si>
  <si>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</si>
  <si>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</si>
  <si>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</si>
  <si>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</si>
  <si>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</si>
  <si>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</si>
  <si>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</si>
  <si>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</si>
  <si>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</si>
  <si>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</si>
  <si>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</si>
  <si>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</si>
  <si>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</si>
  <si>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</si>
  <si>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</si>
  <si>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</si>
  <si>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</si>
  <si>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</si>
  <si>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</si>
  <si>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</si>
  <si>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</si>
  <si>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</si>
  <si>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</si>
  <si>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</si>
  <si>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</si>
  <si>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</si>
  <si>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</si>
  <si>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</si>
  <si>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</si>
  <si>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</si>
  <si>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</si>
  <si>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</si>
  <si>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</si>
  <si>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</si>
  <si>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</si>
  <si>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</si>
  <si>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</si>
  <si>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</si>
  <si>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</si>
  <si>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</si>
  <si>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</si>
  <si>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</si>
  <si>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</si>
  <si>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</si>
  <si>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</si>
  <si>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</si>
  <si>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</si>
  <si>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</si>
  <si>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</si>
  <si>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</si>
  <si>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</si>
  <si>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</si>
  <si>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</si>
  <si>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</si>
  <si>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</si>
  <si>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</si>
  <si>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</si>
  <si>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</si>
  <si>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</si>
  <si>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</si>
  <si>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</si>
  <si>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</si>
  <si>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</si>
  <si>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</si>
  <si>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</si>
  <si>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</si>
  <si>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</si>
  <si>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</si>
  <si>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</si>
  <si>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</si>
  <si>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</si>
  <si>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</si>
  <si>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</si>
  <si>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</si>
  <si>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</si>
  <si>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</si>
  <si>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</si>
  <si>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</si>
  <si>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</si>
  <si>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</si>
  <si>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</si>
  <si>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</si>
  <si>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</si>
  <si>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</si>
  <si>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</si>
  <si>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</si>
  <si>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</si>
  <si>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</si>
  <si>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</si>
  <si>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</si>
  <si>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</si>
  <si>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</si>
  <si>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</si>
  <si>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</si>
  <si>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</si>
  <si>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</si>
  <si>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</si>
  <si>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</si>
  <si>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</si>
  <si>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</si>
  <si>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</si>
  <si>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</si>
  <si>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</si>
  <si>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</si>
  <si>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</si>
  <si>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</si>
  <si>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</si>
  <si>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</si>
  <si>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</si>
  <si>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</si>
  <si>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</si>
  <si>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</si>
  <si>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</si>
  <si>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</si>
  <si>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</si>
  <si>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</si>
  <si>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</si>
  <si>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</si>
  <si>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</si>
  <si>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</si>
  <si>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</si>
  <si>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</si>
  <si>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</si>
  <si>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</si>
  <si>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</si>
  <si>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</si>
  <si>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</si>
  <si>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</si>
  <si>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</si>
  <si>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</si>
  <si>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</si>
  <si>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</si>
  <si>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</si>
  <si>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</si>
  <si>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</si>
  <si>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</si>
  <si>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</si>
  <si>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</si>
  <si>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</si>
  <si>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</si>
  <si>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</si>
  <si>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</si>
  <si>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</si>
  <si>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</si>
  <si>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</si>
  <si>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</si>
  <si>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</si>
  <si>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</si>
  <si>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</si>
  <si>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</si>
  <si>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</si>
  <si>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</si>
  <si>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</si>
  <si>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</si>
  <si>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</si>
  <si>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</si>
  <si>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</si>
  <si>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</si>
  <si>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</si>
  <si>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</si>
  <si>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</si>
  <si>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</si>
  <si>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</si>
  <si>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</si>
  <si>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</si>
  <si>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</si>
  <si>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</si>
  <si>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</si>
  <si>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</si>
  <si>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</si>
  <si>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</si>
  <si>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</si>
  <si>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</si>
  <si>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</si>
  <si>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</si>
  <si>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</si>
  <si>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</si>
  <si>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</si>
  <si>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</si>
  <si>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</si>
  <si>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</si>
  <si>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</si>
  <si>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</si>
  <si>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</si>
  <si>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</si>
  <si>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</si>
  <si>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</si>
  <si>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</si>
  <si>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</si>
  <si>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</si>
  <si>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</si>
  <si>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</si>
  <si>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</si>
  <si>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</si>
  <si>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</si>
  <si>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</si>
  <si>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</si>
  <si>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</si>
  <si>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</si>
  <si>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</si>
  <si>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</si>
  <si>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</si>
  <si>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</si>
  <si>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</si>
  <si>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</si>
  <si>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</si>
  <si>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</si>
  <si>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</si>
  <si>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</si>
  <si>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</si>
  <si>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</si>
  <si>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</si>
  <si>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</si>
  <si>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</si>
  <si>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</si>
  <si>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</si>
  <si>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</si>
  <si>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</si>
  <si>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</si>
  <si>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</si>
  <si>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</si>
  <si>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</si>
  <si>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</si>
  <si>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</si>
  <si>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</si>
  <si>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</si>
  <si>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</si>
  <si>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</si>
  <si>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</si>
  <si>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</si>
  <si>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</si>
  <si>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</si>
  <si>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</si>
  <si>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</si>
  <si>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</si>
  <si>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</si>
  <si>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</si>
  <si>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</si>
  <si>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</si>
  <si>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</si>
  <si>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</si>
  <si>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</si>
  <si>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</si>
  <si>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</si>
  <si>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</si>
  <si>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</si>
  <si>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</si>
  <si>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</si>
  <si>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</si>
  <si>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</si>
  <si>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</si>
  <si>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</si>
  <si>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</si>
  <si>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</si>
  <si>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</si>
  <si>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</si>
  <si>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</si>
  <si>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</si>
  <si>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</si>
  <si>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</si>
  <si>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</si>
  <si>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</si>
  <si>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</si>
  <si>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</si>
  <si>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</si>
  <si>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</si>
  <si>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</si>
  <si>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</si>
  <si>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</si>
  <si>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</si>
  <si>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</si>
  <si>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</si>
  <si>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</si>
  <si>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</si>
  <si>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</si>
  <si>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</si>
  <si>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</si>
  <si>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</si>
  <si>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</si>
  <si>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</si>
  <si>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</si>
  <si>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</si>
  <si>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</si>
  <si>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</si>
  <si>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</si>
  <si>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</si>
  <si>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</si>
  <si>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</si>
  <si>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</si>
  <si>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</si>
  <si>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</si>
  <si>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</si>
  <si>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</si>
  <si>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</si>
  <si>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</si>
  <si>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</si>
  <si>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</si>
  <si>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</si>
  <si>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</si>
  <si>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</si>
  <si>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</si>
  <si>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</si>
  <si>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</si>
  <si>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</si>
  <si>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</si>
  <si>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</si>
  <si>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</si>
  <si>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</si>
  <si>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</si>
  <si>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</si>
  <si>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</si>
  <si>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</si>
  <si>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</si>
  <si>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</si>
  <si>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</si>
  <si>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</si>
  <si>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</si>
  <si>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</si>
  <si>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</si>
  <si>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</si>
  <si>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</si>
  <si>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</si>
  <si>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</si>
  <si>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</si>
  <si>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</si>
  <si>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</si>
  <si>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</si>
  <si>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</si>
  <si>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</si>
  <si>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</si>
  <si>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</si>
  <si>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</si>
  <si>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</si>
  <si>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</si>
  <si>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</si>
  <si>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</si>
  <si>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</si>
  <si>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</si>
  <si>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</si>
  <si>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</si>
  <si>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</si>
  <si>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</si>
  <si>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</si>
  <si>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</si>
  <si>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</si>
  <si>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</si>
  <si>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</si>
  <si>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</si>
  <si>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</si>
  <si>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</si>
  <si>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</si>
  <si>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</si>
  <si>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</si>
  <si>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</si>
  <si>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</si>
  <si>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</si>
  <si>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</si>
  <si>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</si>
  <si>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</si>
  <si>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</si>
  <si>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</si>
  <si>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</si>
  <si>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</si>
  <si>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</si>
  <si>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</si>
  <si>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</si>
  <si>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</si>
  <si>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</si>
  <si>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</si>
  <si>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</si>
  <si>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</si>
  <si>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</si>
  <si>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</si>
  <si>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</si>
  <si>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</si>
  <si>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</si>
  <si>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</si>
  <si>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</si>
  <si>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</si>
  <si>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</si>
  <si>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</si>
  <si>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</si>
  <si>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</si>
  <si>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</si>
  <si>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</si>
  <si>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</si>
  <si>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</si>
  <si>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</si>
  <si>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</si>
  <si>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</si>
  <si>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</si>
  <si>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</si>
  <si>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</si>
  <si>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</si>
  <si>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</si>
  <si>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</si>
  <si>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</si>
  <si>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</si>
  <si>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</si>
  <si>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</si>
  <si>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</si>
  <si>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</si>
  <si>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</si>
  <si>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</si>
  <si>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</si>
  <si>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</si>
  <si>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</si>
  <si>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</si>
  <si>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</si>
  <si>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</si>
  <si>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</si>
  <si>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</si>
  <si>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</si>
  <si>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</si>
  <si>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</si>
  <si>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</si>
  <si>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</si>
  <si>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</si>
  <si>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</si>
  <si>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</si>
  <si>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</si>
  <si>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</si>
  <si>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</si>
  <si>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</si>
  <si>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</si>
  <si>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</si>
  <si>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</si>
  <si>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</si>
  <si>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</si>
  <si>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</si>
  <si>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</si>
  <si>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</si>
  <si>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</si>
  <si>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</si>
  <si>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</si>
  <si>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</si>
  <si>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</si>
  <si>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</si>
  <si>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</si>
  <si>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</si>
  <si>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</si>
  <si>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</si>
  <si>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</si>
  <si>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</si>
  <si>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</si>
  <si>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</si>
  <si>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</si>
  <si>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</si>
  <si>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</si>
  <si>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</si>
  <si>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</si>
  <si>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</si>
  <si>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</si>
  <si>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</si>
  <si>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</si>
  <si>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</si>
  <si>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</si>
  <si>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</si>
  <si>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</si>
  <si>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</si>
  <si>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</si>
  <si>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</si>
  <si>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</si>
  <si>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</si>
  <si>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</si>
  <si>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</si>
  <si>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</si>
  <si>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</si>
  <si>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</si>
  <si>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</si>
  <si>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</si>
  <si>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</si>
  <si>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</si>
  <si>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</si>
  <si>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</si>
  <si>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</si>
  <si>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</si>
  <si>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</si>
  <si>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</si>
  <si>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</si>
  <si>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</si>
  <si>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</si>
  <si>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</si>
  <si>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</si>
  <si>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</si>
  <si>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</si>
  <si>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</si>
  <si>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</si>
  <si>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</si>
  <si>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</si>
  <si>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</si>
  <si>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</si>
  <si>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</si>
  <si>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</si>
  <si>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</si>
  <si>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</si>
  <si>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</si>
  <si>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</si>
  <si>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</si>
  <si>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</si>
  <si>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</si>
  <si>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</si>
  <si>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</si>
  <si>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</si>
  <si>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</si>
  <si>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</si>
  <si>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</si>
  <si>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</si>
  <si>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</si>
  <si>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</si>
  <si>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</si>
  <si>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</si>
  <si>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</si>
  <si>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</si>
  <si>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</si>
  <si>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</si>
  <si>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</si>
  <si>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</si>
  <si>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</si>
  <si>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</si>
  <si>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</si>
  <si>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</si>
  <si>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</si>
  <si>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</si>
  <si>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</si>
  <si>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</si>
  <si>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</si>
  <si>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</si>
  <si>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</si>
  <si>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</si>
  <si>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</si>
  <si>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</si>
  <si>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</si>
  <si>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</si>
  <si>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</si>
  <si>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</si>
  <si>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</si>
  <si>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</si>
  <si>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</si>
  <si>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</si>
  <si>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</si>
  <si>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</si>
  <si>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</si>
  <si>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</si>
  <si>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</si>
  <si>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</si>
  <si>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</si>
  <si>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</si>
  <si>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</si>
  <si>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</si>
  <si>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</si>
  <si>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</si>
  <si>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</si>
  <si>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</si>
  <si>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</si>
  <si>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</si>
  <si>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</si>
  <si>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</si>
  <si>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</si>
  <si>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</si>
  <si>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</si>
  <si>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</si>
  <si>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</si>
  <si>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</si>
  <si>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</si>
  <si>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</si>
  <si>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</si>
  <si>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</si>
  <si>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</si>
  <si>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</si>
  <si>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</si>
  <si>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</si>
  <si>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</si>
  <si>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</si>
  <si>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</si>
  <si>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</si>
  <si>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</si>
  <si>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</si>
  <si>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</si>
  <si>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</si>
  <si>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</si>
  <si>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</si>
  <si>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</si>
  <si>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</si>
  <si>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</si>
  <si>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</si>
  <si>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</si>
  <si>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</si>
  <si>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</si>
  <si>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</si>
  <si>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</si>
  <si>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</si>
  <si>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</si>
  <si>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</si>
  <si>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</si>
  <si>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</si>
  <si>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</si>
  <si>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</si>
  <si>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</si>
  <si>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</si>
  <si>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</si>
  <si>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</si>
  <si>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</si>
  <si>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</si>
  <si>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</si>
  <si>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</si>
  <si>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</si>
  <si>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</si>
  <si>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</si>
  <si>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</si>
  <si>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</si>
  <si>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</si>
  <si>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</si>
  <si>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</si>
  <si>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</si>
  <si>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</si>
  <si>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</si>
  <si>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</si>
  <si>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</si>
  <si>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</si>
  <si>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</si>
  <si>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</si>
  <si>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</si>
  <si>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</si>
  <si>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</si>
  <si>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</si>
  <si>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</si>
  <si>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</si>
  <si>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</si>
  <si>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</si>
  <si>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</si>
  <si>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</si>
  <si>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</si>
  <si>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</si>
  <si>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</si>
  <si>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</si>
  <si>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</si>
  <si>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</si>
  <si>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</si>
  <si>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</si>
  <si>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</si>
  <si>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</si>
  <si>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</si>
  <si>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</si>
  <si>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</si>
  <si>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</si>
  <si>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</si>
  <si>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</si>
  <si>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</si>
  <si>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</si>
  <si>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</si>
  <si>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</si>
  <si>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</si>
  <si>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</si>
  <si>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</si>
  <si>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</si>
  <si>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</si>
  <si>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</si>
  <si>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</si>
  <si>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</si>
  <si>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</si>
  <si>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</si>
  <si>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</si>
  <si>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</si>
  <si>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</si>
  <si>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</si>
  <si>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</si>
  <si>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</si>
  <si>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</si>
  <si>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</si>
  <si>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</si>
  <si>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</si>
  <si>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</si>
  <si>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</si>
  <si>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</si>
  <si>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</si>
  <si>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</si>
  <si>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</si>
  <si>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</si>
  <si>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</si>
  <si>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</si>
  <si>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</si>
  <si>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</si>
  <si>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</si>
  <si>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</si>
  <si>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</si>
  <si>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</si>
  <si>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</si>
  <si>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</si>
  <si>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</si>
  <si>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</si>
  <si>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</si>
  <si>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</si>
  <si>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</si>
  <si>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</si>
  <si>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</si>
  <si>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</si>
  <si>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</si>
  <si>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</si>
  <si>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</si>
  <si>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</si>
  <si>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</si>
  <si>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</si>
  <si>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</si>
  <si>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</si>
  <si>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</si>
  <si>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</si>
  <si>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</si>
  <si>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</si>
  <si>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</si>
  <si>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</si>
  <si>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</si>
  <si>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</si>
  <si>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</si>
  <si>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</si>
  <si>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</si>
  <si>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</si>
  <si>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</si>
  <si>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</si>
  <si>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</si>
  <si>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</si>
  <si>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</si>
  <si>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</si>
  <si>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</si>
  <si>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</si>
  <si>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</si>
  <si>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</si>
  <si>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</si>
  <si>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</si>
  <si>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</si>
  <si>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</si>
  <si>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</si>
  <si>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</si>
  <si>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</si>
  <si>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</si>
  <si>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</si>
  <si>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</si>
  <si>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</si>
  <si>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</si>
  <si>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</si>
  <si>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</si>
  <si>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</si>
  <si>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</si>
  <si>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</si>
  <si>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</si>
  <si>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</si>
  <si>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</si>
  <si>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</si>
  <si>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</si>
  <si>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</si>
  <si>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</si>
  <si>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</si>
  <si>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</si>
  <si>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</si>
  <si>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</si>
  <si>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</si>
  <si>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</si>
  <si>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</si>
  <si>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</si>
  <si>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</si>
  <si>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</si>
  <si>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</si>
  <si>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</si>
  <si>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</si>
  <si>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</si>
  <si>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</si>
  <si>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</si>
  <si>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</si>
  <si>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</si>
  <si>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</si>
  <si>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</si>
  <si>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</si>
  <si>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</si>
  <si>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</si>
  <si>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</si>
  <si>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</si>
  <si>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</si>
  <si>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</si>
  <si>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</si>
  <si>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</si>
  <si>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</si>
  <si>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</si>
  <si>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</si>
  <si>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</si>
  <si>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</si>
  <si>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</si>
  <si>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</si>
  <si>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</si>
  <si>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</si>
  <si>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</si>
  <si>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</si>
  <si>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</si>
  <si>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</si>
  <si>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</si>
  <si>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</si>
  <si>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</si>
  <si>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</si>
  <si>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</si>
  <si>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</si>
  <si>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</si>
  <si>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</si>
  <si>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</si>
  <si>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</si>
  <si>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</si>
  <si>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</si>
  <si>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</si>
  <si>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</si>
  <si>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</si>
  <si>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</si>
  <si>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</si>
  <si>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</si>
  <si>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</si>
  <si>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</si>
  <si>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</si>
  <si>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</si>
  <si>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</si>
  <si>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</si>
  <si>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</si>
  <si>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</si>
  <si>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</si>
  <si>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</si>
  <si>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</si>
  <si>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</si>
  <si>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</si>
  <si>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</si>
  <si>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</si>
  <si>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</si>
  <si>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</si>
  <si>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</si>
  <si>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</si>
  <si>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</si>
  <si>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</si>
  <si>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</si>
  <si>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</si>
  <si>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</si>
  <si>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</si>
  <si>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</si>
  <si>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</si>
  <si>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</si>
  <si>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</si>
  <si>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</si>
  <si>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</si>
  <si>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</si>
  <si>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</si>
  <si>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</si>
  <si>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</si>
  <si>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</si>
  <si>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</si>
  <si>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</si>
  <si>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</si>
  <si>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</si>
  <si>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</si>
  <si>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</si>
  <si>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</si>
  <si>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</si>
  <si>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</si>
  <si>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</si>
  <si>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</si>
  <si>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</si>
  <si>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</si>
  <si>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</si>
  <si>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</si>
  <si>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</si>
  <si>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</si>
  <si>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</si>
  <si>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</si>
  <si>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</si>
  <si>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</si>
  <si>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</si>
  <si>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</si>
  <si>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</si>
  <si>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</si>
  <si>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</si>
  <si>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</si>
  <si>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</si>
  <si>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</si>
  <si>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</si>
  <si>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</si>
  <si>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</si>
  <si>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</si>
  <si>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</si>
  <si>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</si>
  <si>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</si>
  <si>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</si>
  <si>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</si>
  <si>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</si>
  <si>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</si>
  <si>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</si>
  <si>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</si>
  <si>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</si>
  <si>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</si>
  <si>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</si>
  <si>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</si>
  <si>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</si>
  <si>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</si>
  <si>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</si>
  <si>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</si>
  <si>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</si>
  <si>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</si>
  <si>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</si>
  <si>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</si>
  <si>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</si>
  <si>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</si>
  <si>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</si>
  <si>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</si>
  <si>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</si>
  <si>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</si>
  <si>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</si>
  <si>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</si>
  <si>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</si>
  <si>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</si>
  <si>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</si>
  <si>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</si>
  <si>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</si>
  <si>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</si>
  <si>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</si>
  <si>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</si>
  <si>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</si>
  <si>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</si>
  <si>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</si>
  <si>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</si>
  <si>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</si>
  <si>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</si>
  <si>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</si>
  <si>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</si>
  <si>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</si>
  <si>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</si>
  <si>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</si>
  <si>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</si>
  <si>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</si>
  <si>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</si>
  <si>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</si>
  <si>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</si>
  <si>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</si>
  <si>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</si>
  <si>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</si>
  <si>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</si>
  <si>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</si>
  <si>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</si>
  <si>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</si>
  <si>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</si>
  <si>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</si>
  <si>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</si>
  <si>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</si>
  <si>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</si>
  <si>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</si>
  <si>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</si>
  <si>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</si>
  <si>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</si>
  <si>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</si>
  <si>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</si>
  <si>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</si>
  <si>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</si>
  <si>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</si>
  <si>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</si>
  <si>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</si>
  <si>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</si>
  <si>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</si>
  <si>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</si>
  <si>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</si>
  <si>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</si>
  <si>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</si>
  <si>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</si>
  <si>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</si>
  <si>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</si>
  <si>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</si>
  <si>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</si>
  <si>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</si>
  <si>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</si>
  <si>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</si>
  <si>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</si>
  <si>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</si>
  <si>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</si>
  <si>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</si>
  <si>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</si>
  <si>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</si>
  <si>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</si>
  <si>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</si>
  <si>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</si>
  <si>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</si>
  <si>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</si>
  <si>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</si>
  <si>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</si>
  <si>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</si>
  <si>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</si>
  <si>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</si>
  <si>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</si>
  <si>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</si>
  <si>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</si>
  <si>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</si>
  <si>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</si>
  <si>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</si>
  <si>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</si>
  <si>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</si>
  <si>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</si>
  <si>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</si>
  <si>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</si>
  <si>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</si>
  <si>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</si>
  <si>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</si>
  <si>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</si>
  <si>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</si>
  <si>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</si>
  <si>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</si>
  <si>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</si>
  <si>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</si>
  <si>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</si>
  <si>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</si>
  <si>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</si>
  <si>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</si>
  <si>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</si>
  <si>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</si>
  <si>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</si>
  <si>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</si>
  <si>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</si>
  <si>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</si>
  <si>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</si>
  <si>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</si>
  <si>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</si>
  <si>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</si>
  <si>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</si>
  <si>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</si>
  <si>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</si>
  <si>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</si>
  <si>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</si>
  <si>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</si>
  <si>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</si>
  <si>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</si>
  <si>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</si>
  <si>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</si>
  <si>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</si>
  <si>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</si>
  <si>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</si>
  <si>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</si>
  <si>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</si>
  <si>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</si>
  <si>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</si>
  <si>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</si>
  <si>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</si>
  <si>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</si>
  <si>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</si>
  <si>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</si>
  <si>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</si>
  <si>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</si>
  <si>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</si>
  <si>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</si>
  <si>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</si>
  <si>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</si>
  <si>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</si>
  <si>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</si>
  <si>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</si>
  <si>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</si>
  <si>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</si>
  <si>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</si>
  <si>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</si>
  <si>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</si>
  <si>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</si>
  <si>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</si>
  <si>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</si>
  <si>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</si>
  <si>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</si>
  <si>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</si>
  <si>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</si>
  <si>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</si>
  <si>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</si>
  <si>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</si>
  <si>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</si>
  <si>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</si>
  <si>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</si>
  <si>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</si>
  <si>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</si>
  <si>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</si>
  <si>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</si>
  <si>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</si>
  <si>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</si>
  <si>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</si>
  <si>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</si>
  <si>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</si>
  <si>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</si>
  <si>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</si>
  <si>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</si>
  <si>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</si>
  <si>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</si>
  <si>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</si>
  <si>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</si>
  <si>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</si>
  <si>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</si>
  <si>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</si>
  <si>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</si>
  <si>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</si>
  <si>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</si>
  <si>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</si>
  <si>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</si>
  <si>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</si>
  <si>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</si>
  <si>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</si>
  <si>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</si>
  <si>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</si>
  <si>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</si>
  <si>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</si>
  <si>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</si>
  <si>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</si>
  <si>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</si>
  <si>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</si>
  <si>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</si>
  <si>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</si>
  <si>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</si>
  <si>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</si>
  <si>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</si>
  <si>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</si>
  <si>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</si>
  <si>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</si>
  <si>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</si>
  <si>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</si>
  <si>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</si>
  <si>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</si>
  <si>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</si>
  <si>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</si>
  <si>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</si>
  <si>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</si>
  <si>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</si>
  <si>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</si>
  <si>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</si>
  <si>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</si>
  <si>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</si>
  <si>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</si>
  <si>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</si>
  <si>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</si>
  <si>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</si>
  <si>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</si>
  <si>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</si>
  <si>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</si>
  <si>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</si>
  <si>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</si>
  <si>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</si>
  <si>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</si>
  <si>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</si>
  <si>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</si>
  <si>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</si>
  <si>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</si>
  <si>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</si>
  <si>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</si>
  <si>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</si>
  <si>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</si>
  <si>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</si>
  <si>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</si>
  <si>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</si>
  <si>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</si>
  <si>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</si>
  <si>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</si>
  <si>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</si>
  <si>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</si>
  <si>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</si>
  <si>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</si>
  <si>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</si>
  <si>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</si>
  <si>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</si>
  <si>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</si>
  <si>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</si>
  <si>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</si>
  <si>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</si>
  <si>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</si>
  <si>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</si>
  <si>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</si>
  <si>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</si>
  <si>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</si>
  <si>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</si>
  <si>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</si>
  <si>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</si>
  <si>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</si>
  <si>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</si>
  <si>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</si>
  <si>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</si>
  <si>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</si>
  <si>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</si>
  <si>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</si>
  <si>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</si>
  <si>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</si>
  <si>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</si>
  <si>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</si>
  <si>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</si>
  <si>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</si>
  <si>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</si>
  <si>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</si>
  <si>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</si>
  <si>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</si>
  <si>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</si>
  <si>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</si>
  <si>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</si>
  <si>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</si>
  <si>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</si>
  <si>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</si>
  <si>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</si>
  <si>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</si>
  <si>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</si>
  <si>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</si>
  <si>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</si>
  <si>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</si>
  <si>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</si>
  <si>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</si>
  <si>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</si>
  <si>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</si>
  <si>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</si>
  <si>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</si>
  <si>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</si>
  <si>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</si>
  <si>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</si>
  <si>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</si>
  <si>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</si>
  <si>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</si>
  <si>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</si>
  <si>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</si>
  <si>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</si>
  <si>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</si>
  <si>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</si>
  <si>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</si>
  <si>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</si>
  <si>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</si>
  <si>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</si>
  <si>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</si>
  <si>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</si>
  <si>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</si>
  <si>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</si>
  <si>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</si>
  <si>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</si>
  <si>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</si>
  <si>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</si>
  <si>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</si>
  <si>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</si>
  <si>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</si>
  <si>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</si>
  <si>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</si>
  <si>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</si>
  <si>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</si>
  <si>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</si>
  <si>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</si>
  <si>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</si>
  <si>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</si>
  <si>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</si>
  <si>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</si>
  <si>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</si>
  <si>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</si>
  <si>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</si>
  <si>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</si>
  <si>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</si>
  <si>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</si>
  <si>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</si>
  <si>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</si>
  <si>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</si>
  <si>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</si>
  <si>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</si>
  <si>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</si>
  <si>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</si>
  <si>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</si>
  <si>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</si>
  <si>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</si>
  <si>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</si>
  <si>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</si>
  <si>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</si>
  <si>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</si>
  <si>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</si>
  <si>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</si>
  <si>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</si>
  <si>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</si>
  <si>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</si>
  <si>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</si>
  <si>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</si>
  <si>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</si>
  <si>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</si>
  <si>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</si>
  <si>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</si>
  <si>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</si>
  <si>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</si>
  <si>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</si>
  <si>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</si>
  <si>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</si>
  <si>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</si>
  <si>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</si>
  <si>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</si>
  <si>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</si>
  <si>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</si>
  <si>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</si>
  <si>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</si>
  <si>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</si>
  <si>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</si>
  <si>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</si>
  <si>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</si>
  <si>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</si>
  <si>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</si>
  <si>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</si>
  <si>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</si>
  <si>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</si>
  <si>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</si>
  <si>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</si>
  <si>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</si>
  <si>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</si>
  <si>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</si>
  <si>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</si>
  <si>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</si>
  <si>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</si>
  <si>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</si>
  <si>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</si>
  <si>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</si>
  <si>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</si>
  <si>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</si>
  <si>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</si>
  <si>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</si>
  <si>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</si>
  <si>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</si>
  <si>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</si>
  <si>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</si>
  <si>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</si>
  <si>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</si>
  <si>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</si>
  <si>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</si>
  <si>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</si>
  <si>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</si>
  <si>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</si>
  <si>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</si>
  <si>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</si>
  <si>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</si>
  <si>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</si>
  <si>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</si>
  <si>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</si>
  <si>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</si>
  <si>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</si>
  <si>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</si>
  <si>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</si>
  <si>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</si>
  <si>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</si>
  <si>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</si>
  <si>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</si>
  <si>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</si>
  <si>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</si>
  <si>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</si>
  <si>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</si>
  <si>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</si>
  <si>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</si>
  <si>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</si>
  <si>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</si>
  <si>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</si>
  <si>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</si>
  <si>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</si>
  <si>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</si>
  <si>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</si>
  <si>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</si>
  <si>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</si>
  <si>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</si>
  <si>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</si>
  <si>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</si>
  <si>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</si>
  <si>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</si>
  <si>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</si>
  <si>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</si>
  <si>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</si>
  <si>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</si>
  <si>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</si>
  <si>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</si>
  <si>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</si>
  <si>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</si>
  <si>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</si>
  <si>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</si>
  <si>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</si>
  <si>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</si>
  <si>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</si>
  <si>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</si>
  <si>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</si>
  <si>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</si>
  <si>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</si>
  <si>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</si>
  <si>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</si>
  <si>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</si>
  <si>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</si>
  <si>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</si>
  <si>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</si>
  <si>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</si>
  <si>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</si>
  <si>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</si>
  <si>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</si>
  <si>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</si>
  <si>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</si>
  <si>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</si>
  <si>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</si>
  <si>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</si>
  <si>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</si>
  <si>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</si>
  <si>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</si>
  <si>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</si>
  <si>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</si>
  <si>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</si>
  <si>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</si>
  <si>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</si>
  <si>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</si>
  <si>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</si>
  <si>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</si>
  <si>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</si>
  <si>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</si>
  <si>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</si>
  <si>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</si>
  <si>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</si>
  <si>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</si>
  <si>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</si>
  <si>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</si>
  <si>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</si>
  <si>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</si>
  <si>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</si>
  <si>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</si>
  <si>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</si>
  <si>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</si>
  <si>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</si>
  <si>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</si>
  <si>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</si>
  <si>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</si>
  <si>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</si>
  <si>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</si>
  <si>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</si>
  <si>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</si>
  <si>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</si>
  <si>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</si>
  <si>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</si>
  <si>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</si>
  <si>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</si>
  <si>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</si>
  <si>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</si>
  <si>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</si>
  <si>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</si>
  <si>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</si>
  <si>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</si>
  <si>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</si>
  <si>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</si>
  <si>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</si>
  <si>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</si>
  <si>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</si>
  <si>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</si>
  <si>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</si>
  <si>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</si>
  <si>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</si>
  <si>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</si>
  <si>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</si>
  <si>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</si>
  <si>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</si>
  <si>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</si>
  <si>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</si>
  <si>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</si>
  <si>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</si>
  <si>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</si>
  <si>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</si>
  <si>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</si>
  <si>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</si>
  <si>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</si>
  <si>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</si>
  <si>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</si>
  <si>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</si>
  <si>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</si>
  <si>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</si>
  <si>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</si>
  <si>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</si>
  <si>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</si>
  <si>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</si>
  <si>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</si>
  <si>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</si>
  <si>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</si>
  <si>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</si>
  <si>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</si>
  <si>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</si>
  <si>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</si>
  <si>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</si>
  <si>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</si>
  <si>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</si>
  <si>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</si>
  <si>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</si>
  <si>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</si>
  <si>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</si>
  <si>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</si>
  <si>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</si>
  <si>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</si>
  <si>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</si>
  <si>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</si>
  <si>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</si>
  <si>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</si>
  <si>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</si>
  <si>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</si>
  <si>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</si>
  <si>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</si>
  <si>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</si>
  <si>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</si>
  <si>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</si>
  <si>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</si>
  <si>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</si>
  <si>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</si>
  <si>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</si>
  <si>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</si>
  <si>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</si>
  <si>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</si>
  <si>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</si>
  <si>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</si>
  <si>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</si>
  <si>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</si>
  <si>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</si>
  <si>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</si>
  <si>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</si>
  <si>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</si>
  <si>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</si>
  <si>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</si>
  <si>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</si>
  <si>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</si>
  <si>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</si>
  <si>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</si>
  <si>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</si>
  <si>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</si>
  <si>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</si>
  <si>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</si>
  <si>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</si>
  <si>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</si>
  <si>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</si>
  <si>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</si>
  <si>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</si>
  <si>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</si>
  <si>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</si>
  <si>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</si>
  <si>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</si>
  <si>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</si>
  <si>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</si>
  <si>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</si>
  <si>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</si>
  <si>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</si>
  <si>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</si>
  <si>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</si>
  <si>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</si>
  <si>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</si>
  <si>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</si>
  <si>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</si>
  <si>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</si>
  <si>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</si>
  <si>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</si>
  <si>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</si>
  <si>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</si>
  <si>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</si>
  <si>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</si>
  <si>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</si>
  <si>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</si>
  <si>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</si>
  <si>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</si>
  <si>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</si>
  <si>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</si>
  <si>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</si>
  <si>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</si>
  <si>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</si>
  <si>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</si>
  <si>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</si>
  <si>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</si>
  <si>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</si>
  <si>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</si>
  <si>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</si>
  <si>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</si>
  <si>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</si>
  <si>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</si>
  <si>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</si>
  <si>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</si>
  <si>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</si>
  <si>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</si>
  <si>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</si>
  <si>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</si>
  <si>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</si>
  <si>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</si>
  <si>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</si>
  <si>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</si>
  <si>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</si>
  <si>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</si>
  <si>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</si>
  <si>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</si>
  <si>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</si>
  <si>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</si>
  <si>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</si>
  <si>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</si>
  <si>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</si>
  <si>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</si>
  <si>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</si>
  <si>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</si>
  <si>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</si>
  <si>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</si>
  <si>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</si>
  <si>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</si>
  <si>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</si>
  <si>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</si>
  <si>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</si>
  <si>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</si>
  <si>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</si>
  <si>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</si>
  <si>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</si>
  <si>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</si>
  <si>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</si>
  <si>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</si>
  <si>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</si>
  <si>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</si>
  <si>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</si>
  <si>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</si>
  <si>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</si>
  <si>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</si>
  <si>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</si>
  <si>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</si>
  <si>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</si>
  <si>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</si>
  <si>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</si>
  <si>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</si>
  <si>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</si>
  <si>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</si>
  <si>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</si>
  <si>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</si>
  <si>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</si>
  <si>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</si>
  <si>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</si>
  <si>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</si>
  <si>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</si>
  <si>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</si>
  <si>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</si>
  <si>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</si>
  <si>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</si>
  <si>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</si>
  <si>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</si>
  <si>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</si>
  <si>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</si>
  <si>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</si>
  <si>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</si>
  <si>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</si>
  <si>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</si>
  <si>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</si>
  <si>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</si>
  <si>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</si>
  <si>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</si>
  <si>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</si>
  <si>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</si>
  <si>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</si>
  <si>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</si>
  <si>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</si>
  <si>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</si>
  <si>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</si>
  <si>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</si>
  <si>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</si>
  <si>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</si>
  <si>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</si>
  <si>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</si>
  <si>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</si>
  <si>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</si>
  <si>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</si>
  <si>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</si>
  <si>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</si>
  <si>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</si>
  <si>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</si>
  <si>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</si>
  <si>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</si>
  <si>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</si>
  <si>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</si>
  <si>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</si>
  <si>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</si>
  <si>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</si>
  <si>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</si>
  <si>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</si>
  <si>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</si>
  <si>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</si>
  <si>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</si>
  <si>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</si>
  <si>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</si>
  <si>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</si>
  <si>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</si>
  <si>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</si>
  <si>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</si>
  <si>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</si>
  <si>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</si>
  <si>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</si>
  <si>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</si>
  <si>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</si>
  <si>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</si>
  <si>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</si>
  <si>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</si>
  <si>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</si>
  <si>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</si>
  <si>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</si>
  <si>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</si>
  <si>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</si>
  <si>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</si>
  <si>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</si>
  <si>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</si>
  <si>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</si>
  <si>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</si>
  <si>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</si>
  <si>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</si>
  <si>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</si>
  <si>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</si>
  <si>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</si>
  <si>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</si>
  <si>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</si>
  <si>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</si>
  <si>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</si>
  <si>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</si>
  <si>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</si>
  <si>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</si>
  <si>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</si>
  <si>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</si>
  <si>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</si>
  <si>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</si>
  <si>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</si>
  <si>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</si>
  <si>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</si>
  <si>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</si>
  <si>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</si>
  <si>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</si>
  <si>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</si>
  <si>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</si>
  <si>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</si>
  <si>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</si>
  <si>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</si>
  <si>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</si>
  <si>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</si>
  <si>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</si>
  <si>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</si>
  <si>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</si>
  <si>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</si>
  <si>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</si>
  <si>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</si>
  <si>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</si>
  <si>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</si>
  <si>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</si>
  <si>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</si>
  <si>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</si>
  <si>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</si>
  <si>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</si>
  <si>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</si>
  <si>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</si>
  <si>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</si>
  <si>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</si>
  <si>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</si>
  <si>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</si>
  <si>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</si>
  <si>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</si>
  <si>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</si>
  <si>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</si>
  <si>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</si>
  <si>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</si>
  <si>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</si>
  <si>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</si>
  <si>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</si>
  <si>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</si>
  <si>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</si>
  <si>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</si>
  <si>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</si>
  <si>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</si>
  <si>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</si>
  <si>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</si>
  <si>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</si>
  <si>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</si>
  <si>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</si>
  <si>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</si>
  <si>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</si>
  <si>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</si>
  <si>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</si>
  <si>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</si>
  <si>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</si>
  <si>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</si>
  <si>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</si>
  <si>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</si>
  <si>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</si>
  <si>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</si>
  <si>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</si>
  <si>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</si>
  <si>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</si>
  <si>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</si>
  <si>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</si>
  <si>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</si>
  <si>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</si>
  <si>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</si>
  <si>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</si>
  <si>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</si>
  <si>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</si>
  <si>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</si>
  <si>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</si>
  <si>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</si>
  <si>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</si>
  <si>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</si>
  <si>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</si>
  <si>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</si>
  <si>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</si>
  <si>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</si>
  <si>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</si>
  <si>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</si>
  <si>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</si>
  <si>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</si>
  <si>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</si>
  <si>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</si>
  <si>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</si>
  <si>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</si>
  <si>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</si>
  <si>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</si>
  <si>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</si>
  <si>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</si>
  <si>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</si>
  <si>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</si>
  <si>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</si>
  <si>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</si>
  <si>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</si>
  <si>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</si>
  <si>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</si>
  <si>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</si>
  <si>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</si>
  <si>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</si>
  <si>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</si>
  <si>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</si>
  <si>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</si>
  <si>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</si>
  <si>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</si>
  <si>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</si>
  <si>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</si>
  <si>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</si>
  <si>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</si>
  <si>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</si>
  <si>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</si>
  <si>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</si>
  <si>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</si>
  <si>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</si>
  <si>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</si>
  <si>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</si>
  <si>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</si>
  <si>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</si>
  <si>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</si>
  <si>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</si>
  <si>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</si>
  <si>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</si>
  <si>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</si>
  <si>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</si>
  <si>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</si>
  <si>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</si>
  <si>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</si>
  <si>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</si>
  <si>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</si>
  <si>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</si>
  <si>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</si>
  <si>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</si>
  <si>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</si>
  <si>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</si>
  <si>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</si>
  <si>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</si>
  <si>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</si>
  <si>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</si>
  <si>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</si>
  <si>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</si>
  <si>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</si>
  <si>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</si>
  <si>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</si>
  <si>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</si>
  <si>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</si>
  <si>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</si>
  <si>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</si>
  <si>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</si>
  <si>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</si>
  <si>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</si>
  <si>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</si>
  <si>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</si>
  <si>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</si>
  <si>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</si>
  <si>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</si>
  <si>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</si>
  <si>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</si>
  <si>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</si>
  <si>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</si>
  <si>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</si>
  <si>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</si>
  <si>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</si>
  <si>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</si>
  <si>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</si>
  <si>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</si>
  <si>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</si>
  <si>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</si>
  <si>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</si>
  <si>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</si>
  <si>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</si>
  <si>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</si>
  <si>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</si>
  <si>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</si>
  <si>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</si>
  <si>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</si>
  <si>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</si>
  <si>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</si>
  <si>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</si>
  <si>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</si>
  <si>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</si>
  <si>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</si>
  <si>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</si>
  <si>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</si>
  <si>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</si>
  <si>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</si>
  <si>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</si>
  <si>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</si>
  <si>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</si>
  <si>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</si>
  <si>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</si>
  <si>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</si>
  <si>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</si>
  <si>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</si>
  <si>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</si>
  <si>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</si>
  <si>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</si>
  <si>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</si>
  <si>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</si>
  <si>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</si>
  <si>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</si>
  <si>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</si>
  <si>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</si>
  <si>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</si>
  <si>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</si>
  <si>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</si>
  <si>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</si>
  <si>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</si>
  <si>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</si>
  <si>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</si>
  <si>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</si>
  <si>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</si>
  <si>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</si>
  <si>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</si>
  <si>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</si>
  <si>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</si>
  <si>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</si>
  <si>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</si>
  <si>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</si>
  <si>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</si>
  <si>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</si>
  <si>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</si>
  <si>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</si>
  <si>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</si>
  <si>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</si>
  <si>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</si>
  <si>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</si>
  <si>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</si>
  <si>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</si>
  <si>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</si>
  <si>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</si>
  <si>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</si>
  <si>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</si>
  <si>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</si>
  <si>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</si>
  <si>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</si>
  <si>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</si>
  <si>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</si>
  <si>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</si>
  <si>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</si>
  <si>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</si>
  <si>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</si>
  <si>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</si>
  <si>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</si>
  <si>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</si>
  <si>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</si>
  <si>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</si>
  <si>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</si>
  <si>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</si>
  <si>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</si>
  <si>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</si>
  <si>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educación inicial en el marco de la atención integral a niñas y niños en 2.222 CUPOS, en los servicios MODALIDAD PROPIA E INTERCULTURAL, a partir de la fecha definida por el ICBF, en las UDS correspondientes al Centro Zonal FONSECA, de la Regional GUAJIRA, garantizando 10.5 meses de atención al año y para los casos en los que la forma de operación implique atención de lunes a viernes se deberá cubrir 210 días de atención por año calendario o proporcional por fracción de año contratado.</t>
  </si>
  <si>
    <t>Brindar educación inicial en el marco de la atención integral a niñas y niños en 3000 cupos, en los servicios Desarrollo Infantil en Medio Familiar -DIMF, a partir de la fecha definida por el ICBF, en las UDS correspondientes al Centro Zonal Santa Marta 2 ( Norte), de la Regional Magdalena, garantizando 10.5 meses de atención por año calendario o proporcional por fracción de año contratado para el servicio Desarrollo Infantil en Medio Familiar -DIMF.</t>
  </si>
  <si>
    <t>ICBF-148-2020-MAG</t>
  </si>
  <si>
    <t>RITA LUCIA MOVIL PADILLA</t>
  </si>
  <si>
    <t>ICBF-137-2020-GUA</t>
  </si>
  <si>
    <t xml:space="preserve">asoneshca@gmail.com     </t>
  </si>
  <si>
    <t>4307804-3135313465</t>
  </si>
  <si>
    <t>Carrera 5 No. 27b – 03 Barrio Buenos Aires Riohacha</t>
  </si>
  <si>
    <t>Calle 9 No. 19-42 Barros Los Almendros Santa Marta</t>
  </si>
  <si>
    <t>336</t>
  </si>
  <si>
    <t>075</t>
  </si>
  <si>
    <t>072</t>
  </si>
  <si>
    <t>457</t>
  </si>
  <si>
    <t>335</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</si>
  <si>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EN MEDIO FAMILIAR</t>
  </si>
  <si>
    <t>191</t>
  </si>
  <si>
    <t>085</t>
  </si>
  <si>
    <t>084</t>
  </si>
  <si>
    <t>193</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</si>
  <si>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</si>
  <si>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ALCALDIA DISTRITO DE SANTA MARTA</t>
  </si>
  <si>
    <t>2015</t>
  </si>
  <si>
    <t xml:space="preserve">OIM </t>
  </si>
  <si>
    <t>NAJ 813-7545</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</si>
  <si>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</si>
  <si>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t>
  </si>
  <si>
    <t>CON EL MANUAL OPERATIVO DE LA MODALIDAD FAMILIAR Y LAS DIRECTRICES ESTABLECIDAS POR EL ICBF, EN ARMONÍA CON</t>
  </si>
  <si>
    <t>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</si>
  <si>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</si>
  <si>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ASOCIACION DE AUTORIDADES TRADICIONALES WAYUU ALEWASHI</t>
  </si>
  <si>
    <t>110</t>
  </si>
  <si>
    <t>87</t>
  </si>
  <si>
    <t>208</t>
  </si>
  <si>
    <t>222</t>
  </si>
  <si>
    <t>210</t>
  </si>
  <si>
    <t>ATENCION INTEGRAL A LA PRIMERA INFANCIA Y FAMILIAS VULNERABLES DE LA COMUNIDAD INDIGENA EL PARAISO</t>
  </si>
  <si>
    <t>ATENCION INTEGRAL A LA PRIMERA INFANCIA EN EL MARCO DE LA ESTRATEGIA DE CERO A SIEMPRE EN LA COMUNA DEL DISTRITO DE SANTA MARTA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</si>
  <si>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</si>
  <si>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2021-44-10001175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</si>
</sst>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style="medium">
        <color rgb="FFA6A6A6"/>
      </left>
      <right style="medium">
        <color rgb="FFA6A6A6"/>
      </right>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9" xfId="0" applyFont="1" applyFill="1" applyBorder="1" applyAlignment="1">
      <alignment horizontal="justify" vertical="center"/>
    </xf>
    <xf numFmtId="0" fontId="31" fillId="3" borderId="41" xfId="0" applyFont="1" applyFill="1" applyBorder="1" applyAlignment="1">
      <alignment horizontal="justify" vertical="center" wrapText="1"/>
    </xf>
    <xf numFmtId="0" fontId="31" fillId="3" borderId="40" xfId="0" applyFont="1" applyFill="1" applyBorder="1" applyAlignment="1">
      <alignment horizontal="justify" vertical="center" wrapText="1"/>
    </xf>
    <xf numFmtId="0" fontId="31" fillId="3" borderId="40" xfId="0" applyFont="1" applyFill="1" applyBorder="1" applyAlignment="1">
      <alignment horizontal="justify" vertical="center"/>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696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825001418</v>
      </c>
      <c r="C20" s="5"/>
      <c r="D20" s="73"/>
      <c r="E20" s="5"/>
      <c r="F20" s="5"/>
      <c r="G20" s="5"/>
      <c r="H20" s="245"/>
      <c r="I20" s="147" t="s">
        <v>1154</v>
      </c>
      <c r="J20" s="148" t="s">
        <v>703</v>
      </c>
      <c r="K20" s="149">
        <v>5824363509</v>
      </c>
      <c r="L20" s="150"/>
      <c r="M20" s="150">
        <v>44561</v>
      </c>
      <c r="N20" s="133">
        <f>+(M20-L20)/30</f>
        <v>1485.3666666666666</v>
      </c>
      <c r="O20" s="136"/>
      <c r="U20" s="132"/>
      <c r="V20" s="105">
        <f ca="1">NOW()</f>
        <v>44193.4994681713</v>
      </c>
      <c r="W20" s="105">
        <f ca="1">NOW()</f>
        <v>44193.4994681713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ASOCIACIÓN NACIONAL DE EMPRENDIMIENTO SOCIAL Y CULTURAL DE COLOMBIA ASONESHCA</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2713</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1">
        <v>1</v>
      </c>
      <c r="B48" s="111" t="s">
        <v>2665</v>
      </c>
      <c r="C48" s="112" t="s">
        <v>31</v>
      </c>
      <c r="D48" s="110" t="s">
        <v>2686</v>
      </c>
      <c r="E48" s="143">
        <v>43486</v>
      </c>
      <c r="F48" s="143">
        <v>43822</v>
      </c>
      <c r="G48" s="158">
        <f>IF(AND(E48&lt;&gt;"",F48&lt;&gt;""),((F48-E48)/30),"")</f>
        <v>11.2</v>
      </c>
      <c r="H48" s="175" t="s">
        <v>2700</v>
      </c>
      <c r="I48" s="113" t="s">
        <v>711</v>
      </c>
      <c r="J48" s="113" t="s">
        <v>713</v>
      </c>
      <c r="K48" s="115">
        <v>4371088565</v>
      </c>
      <c r="L48" s="114" t="s">
        <v>1148</v>
      </c>
      <c r="M48" s="116">
        <v>1</v>
      </c>
      <c r="N48" s="114" t="s">
        <v>27</v>
      </c>
      <c r="O48" s="114" t="s">
        <v>26</v>
      </c>
      <c r="P48" s="78"/>
    </row>
    <row r="49" spans="1:16" s="6" customFormat="1" ht="24.75" customHeight="1" x14ac:dyDescent="0.25">
      <c r="A49" s="141">
        <v>2</v>
      </c>
      <c r="B49" s="111" t="s">
        <v>2665</v>
      </c>
      <c r="C49" s="112" t="s">
        <v>31</v>
      </c>
      <c r="D49" s="110" t="s">
        <v>2687</v>
      </c>
      <c r="E49" s="143">
        <v>43486</v>
      </c>
      <c r="F49" s="143">
        <v>43822</v>
      </c>
      <c r="G49" s="158">
        <f t="shared" ref="G49:G50" si="2">IF(AND(E49&lt;&gt;"",F49&lt;&gt;""),((F49-E49)/30),"")</f>
        <v>11.2</v>
      </c>
      <c r="H49" s="176" t="s">
        <v>2701</v>
      </c>
      <c r="I49" s="113" t="s">
        <v>711</v>
      </c>
      <c r="J49" s="113" t="s">
        <v>713</v>
      </c>
      <c r="K49" s="115">
        <v>1928560948</v>
      </c>
      <c r="L49" s="114" t="s">
        <v>1148</v>
      </c>
      <c r="M49" s="116">
        <v>1</v>
      </c>
      <c r="N49" s="114" t="s">
        <v>27</v>
      </c>
      <c r="O49" s="114" t="s">
        <v>26</v>
      </c>
      <c r="P49" s="78"/>
    </row>
    <row r="50" spans="1:16" s="6" customFormat="1" ht="24.75" customHeight="1" x14ac:dyDescent="0.25">
      <c r="A50" s="141">
        <v>3</v>
      </c>
      <c r="B50" s="111" t="s">
        <v>2665</v>
      </c>
      <c r="C50" s="112" t="s">
        <v>31</v>
      </c>
      <c r="D50" s="110" t="s">
        <v>2685</v>
      </c>
      <c r="E50" s="143">
        <v>43069</v>
      </c>
      <c r="F50" s="143">
        <v>43404</v>
      </c>
      <c r="G50" s="158">
        <f t="shared" si="2"/>
        <v>11.166666666666666</v>
      </c>
      <c r="H50" s="176" t="s">
        <v>2702</v>
      </c>
      <c r="I50" s="113" t="s">
        <v>711</v>
      </c>
      <c r="J50" s="113" t="s">
        <v>713</v>
      </c>
      <c r="K50" s="115">
        <v>1551485216</v>
      </c>
      <c r="L50" s="114" t="s">
        <v>1148</v>
      </c>
      <c r="M50" s="116">
        <v>1</v>
      </c>
      <c r="N50" s="114" t="s">
        <v>27</v>
      </c>
      <c r="O50" s="114" t="s">
        <v>26</v>
      </c>
      <c r="P50" s="78"/>
    </row>
    <row r="51" spans="1:16" s="6" customFormat="1" ht="24.75" customHeight="1" outlineLevel="1" thickBot="1" x14ac:dyDescent="0.3">
      <c r="A51" s="141">
        <v>4</v>
      </c>
      <c r="B51" s="111" t="s">
        <v>2665</v>
      </c>
      <c r="C51" s="112" t="s">
        <v>31</v>
      </c>
      <c r="D51" s="110" t="s">
        <v>2689</v>
      </c>
      <c r="E51" s="143">
        <v>43069</v>
      </c>
      <c r="F51" s="143">
        <v>43404</v>
      </c>
      <c r="G51" s="158">
        <f t="shared" ref="G51:G107" si="3">IF(AND(E51&lt;&gt;"",F51&lt;&gt;""),((F51-E51)/30),"")</f>
        <v>11.166666666666666</v>
      </c>
      <c r="H51" s="177" t="s">
        <v>2703</v>
      </c>
      <c r="I51" s="113" t="s">
        <v>711</v>
      </c>
      <c r="J51" s="113" t="s">
        <v>713</v>
      </c>
      <c r="K51" s="115">
        <v>3700138129</v>
      </c>
      <c r="L51" s="114" t="s">
        <v>1148</v>
      </c>
      <c r="M51" s="116">
        <v>1</v>
      </c>
      <c r="N51" s="114" t="s">
        <v>27</v>
      </c>
      <c r="O51" s="114" t="s">
        <v>1148</v>
      </c>
      <c r="P51" s="78"/>
    </row>
    <row r="52" spans="1:16" s="7" customFormat="1" ht="24.75" customHeight="1" outlineLevel="1" thickBot="1" x14ac:dyDescent="0.3">
      <c r="A52" s="142">
        <v>5</v>
      </c>
      <c r="B52" s="111" t="s">
        <v>2665</v>
      </c>
      <c r="C52" s="112" t="s">
        <v>31</v>
      </c>
      <c r="D52" s="110" t="s">
        <v>2691</v>
      </c>
      <c r="E52" s="143">
        <v>43405</v>
      </c>
      <c r="F52" s="143">
        <v>43434</v>
      </c>
      <c r="G52" s="158">
        <f t="shared" si="3"/>
        <v>0.96666666666666667</v>
      </c>
      <c r="H52" s="177" t="s">
        <v>2704</v>
      </c>
      <c r="I52" s="113" t="s">
        <v>711</v>
      </c>
      <c r="J52" s="113" t="s">
        <v>713</v>
      </c>
      <c r="K52" s="115">
        <v>166922235</v>
      </c>
      <c r="L52" s="114" t="s">
        <v>1148</v>
      </c>
      <c r="M52" s="116">
        <v>1</v>
      </c>
      <c r="N52" s="114" t="s">
        <v>27</v>
      </c>
      <c r="O52" s="114" t="s">
        <v>26</v>
      </c>
      <c r="P52" s="79"/>
    </row>
    <row r="53" spans="1:16" s="7" customFormat="1" ht="24.75" customHeight="1" outlineLevel="1" thickBot="1" x14ac:dyDescent="0.3">
      <c r="A53" s="142">
        <v>6</v>
      </c>
      <c r="B53" s="111" t="s">
        <v>2665</v>
      </c>
      <c r="C53" s="112" t="s">
        <v>31</v>
      </c>
      <c r="D53" s="110" t="s">
        <v>2688</v>
      </c>
      <c r="E53" s="143">
        <v>42716</v>
      </c>
      <c r="F53" s="143">
        <v>43084</v>
      </c>
      <c r="G53" s="158">
        <f t="shared" si="3"/>
        <v>12.266666666666667</v>
      </c>
      <c r="H53" s="177" t="s">
        <v>2704</v>
      </c>
      <c r="I53" s="113" t="s">
        <v>711</v>
      </c>
      <c r="J53" s="113" t="s">
        <v>713</v>
      </c>
      <c r="K53" s="115">
        <v>4466818407</v>
      </c>
      <c r="L53" s="114" t="s">
        <v>1148</v>
      </c>
      <c r="M53" s="116">
        <v>1</v>
      </c>
      <c r="N53" s="114" t="s">
        <v>27</v>
      </c>
      <c r="O53" s="114" t="s">
        <v>26</v>
      </c>
      <c r="P53" s="79"/>
    </row>
    <row r="54" spans="1:16" s="7" customFormat="1" ht="24.75" customHeight="1" outlineLevel="1" thickBot="1" x14ac:dyDescent="0.3">
      <c r="A54" s="142">
        <v>7</v>
      </c>
      <c r="B54" s="111" t="s">
        <v>2665</v>
      </c>
      <c r="C54" s="112" t="s">
        <v>31</v>
      </c>
      <c r="D54" s="119" t="s">
        <v>2692</v>
      </c>
      <c r="E54" s="143">
        <v>42396</v>
      </c>
      <c r="F54" s="143">
        <v>42674</v>
      </c>
      <c r="G54" s="158">
        <f t="shared" si="3"/>
        <v>9.2666666666666675</v>
      </c>
      <c r="H54" s="177" t="s">
        <v>2704</v>
      </c>
      <c r="I54" s="113" t="s">
        <v>711</v>
      </c>
      <c r="J54" s="113" t="s">
        <v>713</v>
      </c>
      <c r="K54" s="117">
        <v>1570155960</v>
      </c>
      <c r="L54" s="114" t="s">
        <v>1148</v>
      </c>
      <c r="M54" s="116">
        <v>1</v>
      </c>
      <c r="N54" s="114" t="s">
        <v>27</v>
      </c>
      <c r="O54" s="114" t="s">
        <v>26</v>
      </c>
      <c r="P54" s="79"/>
    </row>
    <row r="55" spans="1:16" s="7" customFormat="1" ht="24.75" customHeight="1" outlineLevel="1" thickBot="1" x14ac:dyDescent="0.3">
      <c r="A55" s="142">
        <v>8</v>
      </c>
      <c r="B55" s="111" t="s">
        <v>2665</v>
      </c>
      <c r="C55" s="112" t="s">
        <v>31</v>
      </c>
      <c r="D55" s="110" t="s">
        <v>2693</v>
      </c>
      <c r="E55" s="143">
        <v>42395</v>
      </c>
      <c r="F55" s="143">
        <v>42674</v>
      </c>
      <c r="G55" s="158">
        <f t="shared" si="3"/>
        <v>9.3000000000000007</v>
      </c>
      <c r="H55" s="177" t="s">
        <v>2690</v>
      </c>
      <c r="I55" s="113" t="s">
        <v>711</v>
      </c>
      <c r="J55" s="113" t="s">
        <v>713</v>
      </c>
      <c r="K55" s="117">
        <v>3798597025</v>
      </c>
      <c r="L55" s="114" t="s">
        <v>1148</v>
      </c>
      <c r="M55" s="116">
        <v>1</v>
      </c>
      <c r="N55" s="114" t="s">
        <v>27</v>
      </c>
      <c r="O55" s="114" t="s">
        <v>26</v>
      </c>
      <c r="P55" s="79"/>
    </row>
    <row r="56" spans="1:16" s="7" customFormat="1" ht="24.75" customHeight="1" outlineLevel="1" thickBot="1" x14ac:dyDescent="0.3">
      <c r="A56" s="142">
        <v>9</v>
      </c>
      <c r="B56" s="111" t="s">
        <v>2665</v>
      </c>
      <c r="C56" s="112" t="s">
        <v>31</v>
      </c>
      <c r="D56" s="110" t="s">
        <v>2694</v>
      </c>
      <c r="E56" s="143">
        <v>43405</v>
      </c>
      <c r="F56" s="143">
        <v>43434</v>
      </c>
      <c r="G56" s="158">
        <f t="shared" si="3"/>
        <v>0.96666666666666667</v>
      </c>
      <c r="H56" s="177" t="s">
        <v>2704</v>
      </c>
      <c r="I56" s="113" t="s">
        <v>711</v>
      </c>
      <c r="J56" s="113" t="s">
        <v>713</v>
      </c>
      <c r="K56" s="117">
        <v>400613364</v>
      </c>
      <c r="L56" s="114" t="s">
        <v>1148</v>
      </c>
      <c r="M56" s="116">
        <v>1</v>
      </c>
      <c r="N56" s="114" t="s">
        <v>27</v>
      </c>
      <c r="O56" s="114" t="s">
        <v>1148</v>
      </c>
      <c r="P56" s="79"/>
    </row>
    <row r="57" spans="1:16" s="7" customFormat="1" ht="24.75" customHeight="1" outlineLevel="1" thickBot="1" x14ac:dyDescent="0.3">
      <c r="A57" s="142">
        <v>10</v>
      </c>
      <c r="B57" s="64" t="s">
        <v>2696</v>
      </c>
      <c r="C57" s="65" t="s">
        <v>31</v>
      </c>
      <c r="D57" s="63" t="s">
        <v>2697</v>
      </c>
      <c r="E57" s="143">
        <v>42074</v>
      </c>
      <c r="F57" s="143">
        <v>42437</v>
      </c>
      <c r="G57" s="158">
        <f t="shared" si="3"/>
        <v>12.1</v>
      </c>
      <c r="H57" s="177" t="s">
        <v>2704</v>
      </c>
      <c r="I57" s="63" t="s">
        <v>711</v>
      </c>
      <c r="J57" s="63" t="s">
        <v>713</v>
      </c>
      <c r="K57" s="66">
        <v>362050000</v>
      </c>
      <c r="L57" s="65" t="s">
        <v>1148</v>
      </c>
      <c r="M57" s="67">
        <v>1</v>
      </c>
      <c r="N57" s="65" t="s">
        <v>27</v>
      </c>
      <c r="O57" s="65" t="s">
        <v>1148</v>
      </c>
      <c r="P57" s="79"/>
    </row>
    <row r="58" spans="1:16" s="7" customFormat="1" ht="24.75" customHeight="1" outlineLevel="1" thickBot="1" x14ac:dyDescent="0.3">
      <c r="A58" s="142">
        <v>11</v>
      </c>
      <c r="B58" s="64" t="s">
        <v>2698</v>
      </c>
      <c r="C58" s="65" t="s">
        <v>32</v>
      </c>
      <c r="D58" s="63" t="s">
        <v>2699</v>
      </c>
      <c r="E58" s="143">
        <v>41913</v>
      </c>
      <c r="F58" s="143">
        <v>42003</v>
      </c>
      <c r="G58" s="158">
        <f t="shared" si="3"/>
        <v>3</v>
      </c>
      <c r="H58" s="178" t="s">
        <v>2695</v>
      </c>
      <c r="I58" s="63" t="s">
        <v>711</v>
      </c>
      <c r="J58" s="63" t="s">
        <v>713</v>
      </c>
      <c r="K58" s="66">
        <v>442760160</v>
      </c>
      <c r="L58" s="65" t="s">
        <v>1148</v>
      </c>
      <c r="M58" s="67">
        <v>1</v>
      </c>
      <c r="N58" s="65" t="s">
        <v>27</v>
      </c>
      <c r="O58" s="65" t="s">
        <v>1148</v>
      </c>
      <c r="P58" s="79"/>
    </row>
    <row r="59" spans="1:16" s="7" customFormat="1" ht="24.75" customHeight="1" outlineLevel="1" x14ac:dyDescent="0.25">
      <c r="A59" s="142">
        <v>12</v>
      </c>
      <c r="B59" s="64" t="s">
        <v>2705</v>
      </c>
      <c r="C59" s="65" t="s">
        <v>32</v>
      </c>
      <c r="D59" s="63" t="s">
        <v>2706</v>
      </c>
      <c r="E59" s="143">
        <v>39833</v>
      </c>
      <c r="F59" s="143">
        <v>40178</v>
      </c>
      <c r="G59" s="158">
        <f t="shared" si="3"/>
        <v>11.5</v>
      </c>
      <c r="H59" s="64" t="s">
        <v>2711</v>
      </c>
      <c r="I59" s="63" t="s">
        <v>1154</v>
      </c>
      <c r="J59" s="63" t="s">
        <v>698</v>
      </c>
      <c r="K59" s="66">
        <v>300000000</v>
      </c>
      <c r="L59" s="65" t="s">
        <v>1148</v>
      </c>
      <c r="M59" s="67">
        <v>1</v>
      </c>
      <c r="N59" s="65" t="s">
        <v>27</v>
      </c>
      <c r="O59" s="65" t="s">
        <v>1148</v>
      </c>
      <c r="P59" s="79"/>
    </row>
    <row r="60" spans="1:16" s="7" customFormat="1" ht="24.75" customHeight="1" outlineLevel="1" x14ac:dyDescent="0.25">
      <c r="A60" s="142">
        <v>13</v>
      </c>
      <c r="B60" s="120" t="s">
        <v>2705</v>
      </c>
      <c r="C60" s="65" t="s">
        <v>32</v>
      </c>
      <c r="D60" s="63" t="s">
        <v>2707</v>
      </c>
      <c r="E60" s="143">
        <v>40188</v>
      </c>
      <c r="F60" s="143">
        <v>40543</v>
      </c>
      <c r="G60" s="158">
        <f t="shared" si="3"/>
        <v>11.833333333333334</v>
      </c>
      <c r="H60" s="120" t="s">
        <v>2711</v>
      </c>
      <c r="I60" s="63" t="s">
        <v>1154</v>
      </c>
      <c r="J60" s="63" t="s">
        <v>698</v>
      </c>
      <c r="K60" s="66">
        <v>320000000</v>
      </c>
      <c r="L60" s="65" t="s">
        <v>1148</v>
      </c>
      <c r="M60" s="67">
        <v>1</v>
      </c>
      <c r="N60" s="65" t="s">
        <v>27</v>
      </c>
      <c r="O60" s="65" t="s">
        <v>1148</v>
      </c>
      <c r="P60" s="79"/>
    </row>
    <row r="61" spans="1:16" s="7" customFormat="1" ht="24.75" customHeight="1" outlineLevel="1" x14ac:dyDescent="0.25">
      <c r="A61" s="142">
        <v>14</v>
      </c>
      <c r="B61" s="120" t="s">
        <v>2705</v>
      </c>
      <c r="C61" s="65" t="s">
        <v>32</v>
      </c>
      <c r="D61" s="63" t="s">
        <v>2708</v>
      </c>
      <c r="E61" s="143">
        <v>40605</v>
      </c>
      <c r="F61" s="143">
        <v>40976</v>
      </c>
      <c r="G61" s="158">
        <f t="shared" si="3"/>
        <v>12.366666666666667</v>
      </c>
      <c r="H61" s="120" t="s">
        <v>2711</v>
      </c>
      <c r="I61" s="63" t="s">
        <v>1154</v>
      </c>
      <c r="J61" s="63" t="s">
        <v>698</v>
      </c>
      <c r="K61" s="66">
        <v>350000000</v>
      </c>
      <c r="L61" s="65" t="s">
        <v>1148</v>
      </c>
      <c r="M61" s="67">
        <v>1</v>
      </c>
      <c r="N61" s="65" t="s">
        <v>27</v>
      </c>
      <c r="O61" s="65" t="s">
        <v>1148</v>
      </c>
      <c r="P61" s="79"/>
    </row>
    <row r="62" spans="1:16" s="7" customFormat="1" ht="24.75" customHeight="1" outlineLevel="1" x14ac:dyDescent="0.25">
      <c r="A62" s="142">
        <v>15</v>
      </c>
      <c r="B62" s="64" t="s">
        <v>2665</v>
      </c>
      <c r="C62" s="65" t="s">
        <v>31</v>
      </c>
      <c r="D62" s="63" t="s">
        <v>2709</v>
      </c>
      <c r="E62" s="143">
        <v>41542</v>
      </c>
      <c r="F62" s="143">
        <v>41850</v>
      </c>
      <c r="G62" s="158">
        <f t="shared" si="3"/>
        <v>10.266666666666667</v>
      </c>
      <c r="H62" s="64" t="s">
        <v>2712</v>
      </c>
      <c r="I62" s="63" t="s">
        <v>711</v>
      </c>
      <c r="J62" s="63" t="s">
        <v>713</v>
      </c>
      <c r="K62" s="66">
        <v>1216154840</v>
      </c>
      <c r="L62" s="65" t="s">
        <v>1148</v>
      </c>
      <c r="M62" s="67">
        <v>1</v>
      </c>
      <c r="N62" s="65" t="s">
        <v>27</v>
      </c>
      <c r="O62" s="65" t="s">
        <v>1148</v>
      </c>
      <c r="P62" s="79"/>
    </row>
    <row r="63" spans="1:16" s="7" customFormat="1" ht="24.75" customHeight="1" outlineLevel="1" x14ac:dyDescent="0.25">
      <c r="A63" s="142">
        <v>16</v>
      </c>
      <c r="B63" s="64" t="s">
        <v>2665</v>
      </c>
      <c r="C63" s="65" t="s">
        <v>31</v>
      </c>
      <c r="D63" s="63" t="s">
        <v>2710</v>
      </c>
      <c r="E63" s="143">
        <v>41852</v>
      </c>
      <c r="F63" s="143">
        <v>42004</v>
      </c>
      <c r="G63" s="158">
        <f t="shared" si="3"/>
        <v>5.0666666666666664</v>
      </c>
      <c r="H63" s="120" t="s">
        <v>2712</v>
      </c>
      <c r="I63" s="63" t="s">
        <v>711</v>
      </c>
      <c r="J63" s="63" t="s">
        <v>713</v>
      </c>
      <c r="K63" s="66">
        <v>574431264</v>
      </c>
      <c r="L63" s="65" t="s">
        <v>1148</v>
      </c>
      <c r="M63" s="67">
        <v>1</v>
      </c>
      <c r="N63" s="65" t="s">
        <v>27</v>
      </c>
      <c r="O63" s="65" t="s">
        <v>1148</v>
      </c>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43889</v>
      </c>
      <c r="F114" s="143">
        <v>44196</v>
      </c>
      <c r="G114" s="158">
        <f>IF(AND(E114&lt;&gt;"",F114&lt;&gt;""),((F114-E114)/30),"")</f>
        <v>10.233333333333333</v>
      </c>
      <c r="H114" s="120" t="s">
        <v>2677</v>
      </c>
      <c r="I114" s="119" t="s">
        <v>711</v>
      </c>
      <c r="J114" s="119" t="s">
        <v>713</v>
      </c>
      <c r="K114" s="121">
        <v>6878599223</v>
      </c>
      <c r="L114" s="100">
        <f>+IF(AND(K114&gt;0,O114="Ejecución"),(K114/877802)*Tabla28[[#This Row],[% participación]],IF(AND(K114&gt;0,O114&lt;&gt;"Ejecución"),"-",""))</f>
        <v>7836.1626232339413</v>
      </c>
      <c r="M114" s="122" t="s">
        <v>1148</v>
      </c>
      <c r="N114" s="171">
        <v>1</v>
      </c>
      <c r="O114" s="160" t="s">
        <v>1150</v>
      </c>
      <c r="P114" s="78"/>
    </row>
    <row r="115" spans="1:16" s="6" customFormat="1" ht="24.75" customHeight="1" x14ac:dyDescent="0.25">
      <c r="A115" s="141">
        <v>2</v>
      </c>
      <c r="B115" s="159" t="s">
        <v>2665</v>
      </c>
      <c r="C115" s="161" t="s">
        <v>31</v>
      </c>
      <c r="D115" s="63" t="s">
        <v>2680</v>
      </c>
      <c r="E115" s="143">
        <v>43885</v>
      </c>
      <c r="F115" s="143">
        <v>44196</v>
      </c>
      <c r="G115" s="158">
        <f t="shared" ref="G115:G116" si="4">IF(AND(E115&lt;&gt;"",F115&lt;&gt;""),((F115-E115)/30),"")</f>
        <v>10.366666666666667</v>
      </c>
      <c r="H115" s="64" t="s">
        <v>2676</v>
      </c>
      <c r="I115" s="63" t="s">
        <v>1154</v>
      </c>
      <c r="J115" s="63" t="s">
        <v>703</v>
      </c>
      <c r="K115" s="68">
        <v>6448929205</v>
      </c>
      <c r="L115" s="100">
        <f>+IF(AND(K115&gt;0,O115="Ejecución"),(K115/877802)*Tabla28[[#This Row],[% participación]],IF(AND(K115&gt;0,O115&lt;&gt;"Ejecución"),"-",""))</f>
        <v>7346.6786416526738</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0.02</v>
      </c>
      <c r="G179" s="163">
        <f>IF(F179&gt;0,SUM(E179+F179),"")</f>
        <v>0.04</v>
      </c>
      <c r="H179" s="5"/>
      <c r="I179" s="193" t="s">
        <v>2671</v>
      </c>
      <c r="J179" s="193"/>
      <c r="K179" s="193"/>
      <c r="L179" s="193"/>
      <c r="M179" s="170">
        <v>0.03</v>
      </c>
      <c r="O179" s="8"/>
      <c r="Q179" s="19"/>
      <c r="R179" s="157">
        <f>IF(M179&gt;0,SUM(L179+M179),"")</f>
        <v>0.03</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232974540.36000001</v>
      </c>
      <c r="F185" s="92"/>
      <c r="G185" s="93"/>
      <c r="H185" s="88"/>
      <c r="I185" s="90" t="s">
        <v>2627</v>
      </c>
      <c r="J185" s="164">
        <f>+SUM(M179:M183)</f>
        <v>0.03</v>
      </c>
      <c r="K185" s="238" t="s">
        <v>2628</v>
      </c>
      <c r="L185" s="238"/>
      <c r="M185" s="94">
        <f>+J185*(SUM(K20:K35))</f>
        <v>174730905.26999998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41964</v>
      </c>
      <c r="D193" s="5"/>
      <c r="E193" s="124">
        <v>3739</v>
      </c>
      <c r="F193" s="5"/>
      <c r="G193" s="5"/>
      <c r="H193" s="145" t="s">
        <v>2679</v>
      </c>
      <c r="J193" s="5"/>
      <c r="K193" s="125">
        <v>41852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2683</v>
      </c>
      <c r="L211" s="21"/>
      <c r="M211" s="21"/>
      <c r="N211" s="21"/>
      <c r="O211" s="8"/>
    </row>
    <row r="212" spans="1:15" x14ac:dyDescent="0.25">
      <c r="A212" s="9"/>
      <c r="B212" s="27" t="s">
        <v>2619</v>
      </c>
      <c r="C212" s="145" t="s">
        <v>2679</v>
      </c>
      <c r="D212" s="21"/>
      <c r="G212" s="27" t="s">
        <v>2621</v>
      </c>
      <c r="H212" s="146" t="s">
        <v>2682</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Nora Beatriz Ribon Saucedo</cp:lastModifiedBy>
  <cp:lastPrinted>2020-12-28T16:58:56Z</cp:lastPrinted>
  <dcterms:created xsi:type="dcterms:W3CDTF">2020-10-14T21:57:42Z</dcterms:created>
  <dcterms:modified xsi:type="dcterms:W3CDTF">2020-12-28T16:59:15Z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