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Asociación Pekijirrawa\BETTO\2021-44-44001432020\"/>
    </mc:Choice>
  </mc:AlternateContent>
  <xr:revisionPtr revIDLastSave="0" documentId="13_ncr:1_{B7878D3C-5FFA-40E7-9C9B-3C6E5FA2601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<sst xmlns="http://schemas.openxmlformats.org/spreadsheetml/2006/main" count="3111" uniqueCount="2698">
  <si>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</si>
  <si>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</si>
  <si>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</si>
  <si>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</si>
  <si>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</si>
  <si>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</si>
  <si>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</si>
  <si>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</si>
  <si>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</si>
  <si>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</si>
  <si>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</si>
  <si>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</si>
  <si>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</si>
  <si>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</si>
  <si>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</si>
  <si>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</si>
  <si>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</si>
  <si>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</si>
  <si>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</si>
  <si>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</si>
  <si>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</si>
  <si>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</si>
  <si>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</si>
  <si>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</si>
  <si>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</si>
  <si>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</si>
  <si>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</si>
  <si>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</si>
  <si>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</si>
  <si>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</si>
  <si>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</si>
  <si>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</si>
  <si>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</si>
  <si>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</si>
  <si>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</si>
  <si>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</si>
  <si>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</si>
  <si>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</si>
  <si>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</si>
  <si>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</si>
  <si>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</si>
  <si>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</si>
  <si>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</si>
  <si>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</si>
  <si>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</si>
  <si>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</si>
  <si>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</si>
  <si>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</si>
  <si>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</si>
  <si>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</si>
  <si>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</si>
  <si>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</si>
  <si>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</si>
  <si>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</si>
  <si>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</si>
  <si>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</si>
  <si>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</si>
  <si>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</si>
  <si>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</si>
  <si>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</si>
  <si>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</si>
  <si>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</si>
  <si>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</si>
  <si>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</si>
  <si>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</si>
  <si>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</si>
  <si>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</si>
  <si>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</si>
  <si>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</si>
  <si>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</si>
  <si>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</si>
  <si>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</si>
  <si>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</si>
  <si>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</si>
  <si>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</si>
  <si>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</si>
  <si>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</si>
  <si>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</si>
  <si>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</si>
  <si>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</si>
  <si>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</si>
  <si>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</si>
  <si>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</si>
  <si>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</si>
  <si>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</si>
  <si>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</si>
  <si>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</si>
  <si>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</si>
  <si>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</si>
  <si>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</si>
  <si>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</si>
  <si>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</si>
  <si>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</si>
  <si>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</si>
  <si>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</si>
  <si>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</si>
  <si>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</si>
  <si>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</si>
  <si>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</si>
  <si>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</si>
  <si>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</si>
  <si>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</si>
  <si>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</si>
  <si>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</si>
  <si>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</si>
  <si>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</si>
  <si>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</si>
  <si>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</si>
  <si>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</si>
  <si>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</si>
  <si>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</si>
  <si>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</si>
  <si>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</si>
  <si>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</si>
  <si>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</si>
  <si>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</si>
  <si>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</si>
  <si>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</si>
  <si>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</si>
  <si>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</si>
  <si>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</si>
  <si>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</si>
  <si>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</si>
  <si>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</si>
  <si>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</si>
  <si>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</si>
  <si>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</si>
  <si>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</si>
  <si>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</si>
  <si>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</si>
  <si>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</si>
  <si>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</si>
  <si>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</si>
  <si>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</si>
  <si>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</si>
  <si>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</si>
  <si>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</si>
  <si>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</si>
  <si>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</si>
  <si>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</si>
  <si>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</si>
  <si>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</si>
  <si>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</si>
  <si>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</si>
  <si>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</si>
  <si>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</si>
  <si>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</si>
  <si>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</si>
  <si>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</si>
  <si>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</si>
  <si>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</si>
  <si>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</si>
  <si>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</si>
  <si>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</si>
  <si>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</si>
  <si>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</si>
  <si>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</si>
  <si>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</si>
  <si>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</si>
  <si>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</si>
  <si>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</si>
  <si>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</si>
  <si>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</si>
  <si>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</si>
  <si>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</si>
  <si>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</si>
  <si>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</si>
  <si>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</si>
  <si>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</si>
  <si>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</si>
  <si>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</si>
  <si>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</si>
  <si>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</si>
  <si>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</si>
  <si>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</si>
  <si>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</si>
  <si>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</si>
  <si>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</si>
  <si>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</si>
  <si>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</si>
  <si>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</si>
  <si>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</si>
  <si>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</si>
  <si>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</si>
  <si>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</si>
  <si>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</si>
  <si>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</si>
  <si>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</si>
  <si>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</si>
  <si>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</si>
  <si>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</si>
  <si>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</si>
  <si>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</si>
  <si>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</si>
  <si>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</si>
  <si>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</si>
  <si>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</si>
  <si>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</si>
  <si>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</si>
  <si>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</si>
  <si>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</si>
  <si>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</si>
  <si>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</si>
  <si>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</si>
  <si>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</si>
  <si>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</si>
  <si>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</si>
  <si>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</si>
  <si>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</si>
  <si>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</si>
  <si>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</si>
  <si>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</si>
  <si>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</si>
  <si>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</si>
  <si>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</si>
  <si>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</si>
  <si>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</si>
  <si>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</si>
  <si>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</si>
  <si>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</si>
  <si>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</si>
  <si>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</si>
  <si>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</si>
  <si>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</si>
  <si>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</si>
  <si>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</si>
  <si>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</si>
  <si>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</si>
  <si>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</si>
  <si>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</si>
  <si>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</si>
  <si>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</si>
  <si>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</si>
  <si>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</si>
  <si>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</si>
  <si>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</si>
  <si>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</si>
  <si>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</si>
  <si>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</si>
  <si>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</si>
  <si>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</si>
  <si>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</si>
  <si>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</si>
  <si>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</si>
  <si>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</si>
  <si>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</si>
  <si>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</si>
  <si>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</si>
  <si>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</si>
  <si>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</si>
  <si>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</si>
  <si>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</si>
  <si>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</si>
  <si>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</si>
  <si>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</si>
  <si>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</si>
  <si>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</si>
  <si>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</si>
  <si>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</si>
  <si>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</si>
  <si>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</si>
  <si>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</si>
  <si>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</si>
  <si>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</si>
  <si>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</si>
  <si>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</si>
  <si>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</si>
  <si>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</si>
  <si>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</si>
  <si>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</si>
  <si>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</si>
  <si>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</si>
  <si>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</si>
  <si>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</si>
  <si>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</si>
  <si>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</si>
  <si>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</si>
  <si>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</si>
  <si>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</si>
  <si>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</si>
  <si>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</si>
  <si>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</si>
  <si>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</si>
  <si>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</si>
  <si>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</si>
  <si>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</si>
  <si>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</si>
  <si>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</si>
  <si>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</si>
  <si>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</si>
  <si>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</si>
  <si>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</si>
  <si>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</si>
  <si>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</si>
  <si>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</si>
  <si>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</si>
  <si>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</si>
  <si>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</si>
  <si>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</si>
  <si>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</si>
  <si>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</si>
  <si>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</si>
  <si>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</si>
  <si>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</si>
  <si>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</si>
  <si>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</si>
  <si>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</si>
  <si>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</si>
  <si>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</si>
  <si>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</si>
  <si>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</si>
  <si>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</si>
  <si>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</si>
  <si>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</si>
  <si>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</si>
  <si>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</si>
  <si>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</si>
  <si>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</si>
  <si>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</si>
  <si>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</si>
  <si>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</si>
  <si>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</si>
  <si>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</si>
  <si>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</si>
  <si>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</si>
  <si>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</si>
  <si>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</si>
  <si>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</si>
  <si>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</si>
  <si>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</si>
  <si>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</si>
  <si>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</si>
  <si>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</si>
  <si>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</si>
  <si>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</si>
  <si>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</si>
  <si>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</si>
  <si>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</si>
  <si>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</si>
  <si>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</si>
  <si>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</si>
  <si>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</si>
  <si>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</si>
  <si>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</si>
  <si>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</si>
  <si>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</si>
  <si>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</si>
  <si>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</si>
  <si>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</si>
  <si>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</si>
  <si>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</si>
  <si>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</si>
  <si>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</si>
  <si>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</si>
  <si>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</si>
  <si>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</si>
  <si>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</si>
  <si>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</si>
  <si>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</si>
  <si>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</si>
  <si>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</si>
  <si>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</si>
  <si>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</si>
  <si>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</si>
  <si>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</si>
  <si>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</si>
  <si>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</si>
  <si>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</si>
  <si>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</si>
  <si>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</si>
  <si>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</si>
  <si>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</si>
  <si>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</si>
  <si>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</si>
  <si>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</si>
  <si>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</si>
  <si>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</si>
  <si>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</si>
  <si>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</si>
  <si>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</si>
  <si>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</si>
  <si>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</si>
  <si>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</si>
  <si>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</si>
  <si>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</si>
  <si>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</si>
  <si>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</si>
  <si>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</si>
  <si>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</si>
  <si>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</si>
  <si>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</si>
  <si>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</si>
  <si>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</si>
  <si>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</si>
  <si>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</si>
  <si>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</si>
  <si>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</si>
  <si>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</si>
  <si>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</si>
  <si>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</si>
  <si>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</si>
  <si>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</si>
  <si>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</si>
  <si>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</si>
  <si>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</si>
  <si>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</si>
  <si>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</si>
  <si>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</si>
  <si>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</si>
  <si>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</si>
  <si>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</si>
  <si>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</si>
  <si>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</si>
  <si>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</si>
  <si>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</si>
  <si>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</si>
  <si>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</si>
  <si>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</si>
  <si>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</si>
  <si>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</si>
  <si>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</si>
  <si>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</si>
  <si>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</si>
  <si>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</si>
  <si>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</si>
  <si>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</si>
  <si>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</si>
  <si>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</si>
  <si>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</si>
  <si>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</si>
  <si>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</si>
  <si>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</si>
  <si>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</si>
  <si>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</si>
  <si>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</si>
  <si>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</si>
  <si>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</si>
  <si>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</si>
  <si>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</si>
  <si>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</si>
  <si>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</si>
  <si>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</si>
  <si>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</si>
  <si>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</si>
  <si>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</si>
  <si>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</si>
  <si>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</si>
  <si>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</si>
  <si>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</si>
  <si>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</si>
  <si>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</si>
  <si>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</si>
  <si>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</si>
  <si>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</si>
  <si>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</si>
  <si>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</si>
  <si>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</si>
  <si>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</si>
  <si>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</si>
  <si>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</si>
  <si>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</si>
  <si>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</si>
  <si>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</si>
  <si>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</si>
  <si>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</si>
  <si>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</si>
  <si>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</si>
  <si>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</si>
  <si>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</si>
  <si>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</si>
  <si>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</si>
  <si>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</si>
  <si>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</si>
  <si>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</si>
  <si>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</si>
  <si>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</si>
  <si>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</si>
  <si>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</si>
  <si>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</si>
  <si>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</si>
  <si>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</si>
  <si>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</si>
  <si>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</si>
  <si>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</si>
  <si>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</si>
  <si>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</si>
  <si>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</si>
  <si>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</si>
  <si>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</si>
  <si>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</si>
  <si>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</si>
  <si>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</si>
  <si>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</si>
  <si>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</si>
  <si>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</si>
  <si>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</si>
  <si>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</si>
  <si>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</si>
  <si>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</si>
  <si>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</si>
  <si>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</si>
  <si>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</si>
  <si>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</si>
  <si>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</si>
  <si>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</si>
  <si>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</si>
  <si>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</si>
  <si>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</si>
  <si>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</si>
  <si>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</si>
  <si>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</si>
  <si>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</si>
  <si>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</si>
  <si>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</si>
  <si>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</si>
  <si>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</si>
  <si>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</si>
  <si>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</si>
  <si>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</si>
  <si>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</si>
  <si>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</si>
  <si>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</si>
  <si>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</si>
  <si>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</si>
  <si>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</si>
  <si>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</si>
  <si>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</si>
  <si>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</si>
  <si>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</si>
  <si>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</si>
  <si>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</si>
  <si>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</si>
  <si>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</si>
  <si>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</si>
  <si>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</si>
  <si>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</si>
  <si>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</si>
  <si>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</si>
  <si>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</si>
  <si>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</si>
  <si>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</si>
  <si>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</si>
  <si>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</si>
  <si>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</si>
  <si>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</si>
  <si>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</si>
  <si>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</si>
  <si>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</si>
  <si>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</si>
  <si>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</si>
  <si>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</si>
  <si>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</si>
  <si>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</si>
  <si>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</si>
  <si>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</si>
  <si>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</si>
  <si>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</si>
  <si>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</si>
  <si>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</si>
  <si>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</si>
  <si>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</si>
  <si>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</si>
  <si>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</si>
  <si>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</si>
  <si>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</si>
  <si>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</si>
  <si>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</si>
  <si>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</si>
  <si>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</si>
  <si>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</si>
  <si>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</si>
  <si>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</si>
  <si>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</si>
  <si>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</si>
  <si>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</si>
  <si>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</si>
  <si>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</si>
  <si>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</si>
  <si>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</si>
  <si>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</si>
  <si>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</si>
  <si>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</si>
  <si>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</si>
  <si>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</si>
  <si>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</si>
  <si>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</si>
  <si>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</si>
  <si>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</si>
  <si>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</si>
  <si>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</si>
  <si>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</si>
  <si>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</si>
  <si>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</si>
  <si>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</si>
  <si>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</si>
  <si>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</si>
  <si>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</si>
  <si>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</si>
  <si>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</si>
  <si>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</si>
  <si>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</si>
  <si>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</si>
  <si>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</si>
  <si>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</si>
  <si>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</si>
  <si>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</si>
  <si>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</si>
  <si>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</si>
  <si>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</si>
  <si>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</si>
  <si>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</si>
  <si>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</si>
  <si>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</si>
  <si>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</si>
  <si>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</si>
  <si>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</si>
  <si>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</si>
  <si>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</si>
  <si>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</si>
  <si>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</si>
  <si>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</si>
  <si>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</si>
  <si>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</si>
  <si>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</si>
  <si>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</si>
  <si>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</si>
  <si>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</si>
  <si>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</si>
  <si>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</si>
  <si>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</si>
  <si>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</si>
  <si>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</si>
  <si>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</si>
  <si>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</si>
  <si>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</si>
  <si>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</si>
  <si>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</si>
  <si>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</si>
  <si>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</si>
  <si>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</si>
  <si>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</si>
  <si>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</si>
  <si>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</si>
  <si>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</si>
  <si>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</si>
  <si>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</si>
  <si>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</si>
  <si>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</si>
  <si>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</si>
  <si>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</si>
  <si>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</si>
  <si>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</si>
  <si>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</si>
  <si>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</si>
  <si>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</si>
  <si>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</si>
  <si>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</si>
  <si>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</si>
  <si>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</si>
  <si>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</si>
  <si>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</si>
  <si>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</si>
  <si>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</si>
  <si>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</si>
  <si>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</si>
  <si>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</si>
  <si>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</si>
  <si>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</si>
  <si>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</si>
  <si>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</si>
  <si>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</si>
  <si>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</si>
  <si>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</si>
  <si>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</si>
  <si>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</si>
  <si>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</si>
  <si>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</si>
  <si>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</si>
  <si>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</si>
  <si>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</si>
  <si>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</si>
  <si>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</si>
  <si>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</si>
  <si>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</si>
  <si>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</si>
  <si>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</si>
  <si>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</si>
  <si>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</si>
  <si>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</si>
  <si>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</si>
  <si>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</si>
  <si>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</si>
  <si>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</si>
  <si>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</si>
  <si>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</si>
  <si>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</si>
  <si>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</si>
  <si>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</si>
  <si>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</si>
  <si>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</si>
  <si>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</si>
  <si>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</si>
  <si>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</si>
  <si>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</si>
  <si>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</si>
  <si>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</si>
  <si>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</si>
  <si>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</si>
  <si>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</si>
  <si>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</si>
  <si>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</si>
  <si>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</si>
  <si>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</si>
  <si>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</si>
  <si>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</si>
  <si>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</si>
  <si>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</si>
  <si>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</si>
  <si>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</si>
  <si>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</si>
  <si>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</si>
  <si>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</si>
  <si>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</si>
  <si>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</si>
  <si>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</si>
  <si>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</si>
  <si>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</si>
  <si>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</si>
  <si>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</si>
  <si>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</si>
  <si>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</si>
  <si>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</si>
  <si>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</si>
  <si>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</si>
  <si>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</si>
  <si>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</si>
  <si>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</si>
  <si>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</si>
  <si>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</si>
  <si>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</si>
  <si>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</si>
  <si>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</si>
  <si>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</si>
  <si>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</si>
  <si>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</si>
  <si>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</si>
  <si>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</si>
  <si>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</si>
  <si>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</si>
  <si>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</si>
  <si>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</si>
  <si>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</si>
  <si>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</si>
  <si>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</si>
  <si>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</si>
  <si>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</si>
  <si>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</si>
  <si>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</si>
  <si>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</si>
  <si>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</si>
  <si>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</si>
  <si>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</si>
  <si>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</si>
  <si>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</si>
  <si>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</si>
  <si>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</si>
  <si>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</si>
  <si>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</si>
  <si>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</si>
  <si>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</si>
  <si>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</si>
  <si>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</si>
  <si>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</si>
  <si>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</si>
  <si>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</si>
  <si>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</si>
  <si>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</si>
  <si>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</si>
  <si>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</si>
  <si>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</si>
  <si>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</si>
  <si>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</si>
  <si>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</si>
  <si>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</si>
  <si>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</si>
  <si>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</si>
  <si>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</si>
  <si>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</si>
  <si>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</si>
  <si>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</si>
  <si>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</si>
  <si>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</si>
  <si>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</si>
  <si>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</si>
  <si>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</si>
  <si>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</si>
  <si>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</si>
  <si>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</si>
  <si>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</si>
  <si>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</si>
  <si>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</si>
  <si>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</si>
  <si>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</si>
  <si>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</si>
  <si>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</si>
  <si>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</si>
  <si>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</si>
  <si>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</si>
  <si>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</si>
  <si>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</si>
  <si>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</si>
  <si>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</si>
  <si>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</si>
  <si>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</si>
  <si>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</si>
  <si>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</si>
  <si>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</si>
  <si>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</si>
  <si>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</si>
  <si>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</si>
  <si>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</si>
  <si>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</si>
  <si>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</si>
  <si>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</si>
  <si>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</si>
  <si>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</si>
  <si>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</si>
  <si>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</si>
  <si>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</si>
  <si>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</si>
  <si>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</si>
  <si>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</si>
  <si>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</si>
  <si>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</si>
  <si>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</si>
  <si>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</si>
  <si>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</si>
  <si>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</si>
  <si>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</si>
  <si>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</si>
  <si>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</si>
  <si>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</si>
  <si>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</si>
  <si>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</si>
  <si>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</si>
  <si>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</si>
  <si>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</si>
  <si>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</si>
  <si>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</si>
  <si>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</si>
  <si>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</si>
  <si>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</si>
  <si>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</si>
  <si>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</si>
  <si>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</si>
  <si>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</si>
  <si>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</si>
  <si>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</si>
  <si>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</si>
  <si>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</si>
  <si>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</si>
  <si>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</si>
  <si>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</si>
  <si>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</si>
  <si>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</si>
  <si>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</si>
  <si>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</si>
  <si>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</si>
  <si>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</si>
  <si>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</si>
  <si>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</si>
  <si>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</si>
  <si>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</si>
  <si>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</si>
  <si>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</si>
  <si>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</si>
  <si>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</si>
  <si>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</si>
  <si>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</si>
  <si>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</si>
  <si>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</si>
  <si>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</si>
  <si>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</si>
  <si>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</si>
  <si>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</si>
  <si>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</si>
  <si>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</si>
  <si>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</si>
  <si>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</si>
  <si>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</si>
  <si>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</si>
  <si>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</si>
  <si>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</si>
  <si>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</si>
  <si>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</si>
  <si>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</si>
  <si>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</si>
  <si>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</si>
  <si>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</si>
  <si>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</si>
  <si>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</si>
  <si>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</si>
  <si>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</si>
  <si>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</si>
  <si>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</si>
  <si>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</si>
  <si>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</si>
  <si>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</si>
  <si>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</si>
  <si>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</si>
  <si>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</si>
  <si>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</si>
  <si>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</si>
  <si>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</si>
  <si>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</si>
  <si>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</si>
  <si>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</si>
  <si>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</si>
  <si>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</si>
  <si>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</si>
  <si>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</si>
  <si>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</si>
  <si>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</si>
  <si>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</si>
  <si>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</si>
  <si>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</si>
  <si>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</si>
  <si>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</si>
  <si>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</si>
  <si>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</si>
  <si>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</si>
  <si>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</si>
  <si>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</si>
  <si>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</si>
  <si>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</si>
  <si>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</si>
  <si>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</si>
  <si>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</si>
  <si>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</si>
  <si>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</si>
  <si>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</si>
  <si>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</si>
  <si>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</si>
  <si>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</si>
  <si>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</si>
  <si>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</si>
  <si>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</si>
  <si>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</si>
  <si>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</si>
  <si>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</si>
  <si>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</si>
  <si>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</si>
  <si>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</si>
  <si>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</si>
  <si>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</si>
  <si>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</si>
  <si>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</si>
  <si>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</si>
  <si>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</si>
  <si>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</si>
  <si>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</si>
  <si>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</si>
  <si>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</si>
  <si>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</si>
  <si>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</si>
  <si>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</si>
  <si>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</si>
  <si>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</si>
  <si>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</si>
  <si>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</si>
  <si>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</si>
  <si>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</si>
  <si>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</si>
  <si>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</si>
  <si>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</si>
  <si>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</si>
  <si>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</si>
  <si>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</si>
  <si>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</si>
  <si>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</si>
  <si>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</si>
  <si>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</si>
  <si>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</si>
  <si>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</si>
  <si>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</si>
  <si>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</si>
  <si>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</si>
  <si>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</si>
  <si>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</si>
  <si>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</si>
  <si>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</si>
  <si>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</si>
  <si>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</si>
  <si>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</si>
  <si>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</si>
  <si>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</si>
  <si>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</si>
  <si>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</si>
  <si>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</si>
  <si>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</si>
  <si>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</si>
  <si>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</si>
  <si>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</si>
  <si>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</si>
  <si>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</si>
  <si>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</si>
  <si>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</si>
  <si>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</si>
  <si>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</si>
  <si>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</si>
  <si>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</si>
  <si>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</si>
  <si>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</si>
  <si>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</si>
  <si>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</si>
  <si>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</si>
  <si>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</si>
  <si>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</si>
  <si>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</si>
  <si>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</si>
  <si>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</si>
  <si>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</si>
  <si>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</si>
  <si>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</si>
  <si>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</si>
  <si>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</si>
  <si>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</si>
  <si>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</si>
  <si>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</si>
  <si>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</si>
  <si>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</si>
  <si>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</si>
  <si>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</si>
  <si>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</si>
  <si>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</si>
  <si>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</si>
  <si>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</si>
  <si>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</si>
  <si>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</si>
  <si>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</si>
  <si>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</si>
  <si>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</si>
  <si>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</si>
  <si>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</si>
  <si>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</si>
  <si>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</si>
  <si>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</si>
  <si>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</si>
  <si>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</si>
  <si>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</si>
  <si>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</si>
  <si>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</si>
  <si>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</si>
  <si>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</si>
  <si>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</si>
  <si>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</si>
  <si>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</si>
  <si>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</si>
  <si>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</si>
  <si>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</si>
  <si>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</si>
  <si>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</si>
  <si>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</si>
  <si>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</si>
  <si>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</si>
  <si>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</si>
  <si>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</si>
  <si>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</si>
  <si>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</si>
  <si>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</si>
  <si>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</si>
  <si>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</si>
  <si>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</si>
  <si>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</si>
  <si>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</si>
  <si>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</si>
  <si>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</si>
  <si>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</si>
  <si>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</si>
  <si>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</si>
  <si>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</si>
  <si>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</si>
  <si>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</si>
  <si>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</si>
  <si>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</si>
  <si>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</si>
  <si>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</si>
  <si>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</si>
  <si>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</si>
  <si>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</si>
  <si>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</si>
  <si>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</si>
  <si>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</si>
  <si>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</si>
  <si>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</si>
  <si>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</si>
  <si>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</si>
  <si>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</si>
  <si>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</si>
  <si>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</si>
  <si>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</si>
  <si>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</si>
  <si>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</si>
  <si>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</si>
  <si>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</si>
  <si>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</si>
  <si>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</si>
  <si>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</si>
  <si>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</si>
  <si>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</si>
  <si>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</si>
  <si>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</si>
  <si>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</si>
  <si>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</si>
  <si>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</si>
  <si>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</si>
  <si>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</si>
  <si>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</si>
  <si>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</si>
  <si>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</si>
  <si>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</si>
  <si>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</si>
  <si>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</si>
  <si>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</si>
  <si>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</si>
  <si>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</si>
  <si>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</si>
  <si>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</si>
  <si>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</si>
  <si>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</si>
  <si>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</si>
  <si>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</si>
  <si>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</si>
  <si>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</si>
  <si>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</si>
  <si>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</si>
  <si>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</si>
  <si>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</si>
  <si>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</si>
  <si>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</si>
  <si>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</si>
  <si>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</si>
  <si>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</si>
  <si>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</si>
  <si>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</si>
  <si>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</si>
  <si>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</si>
  <si>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</si>
  <si>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</si>
  <si>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</si>
  <si>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</si>
  <si>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</si>
  <si>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</si>
  <si>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</si>
  <si>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</si>
  <si>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</si>
  <si>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</si>
  <si>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</si>
  <si>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</si>
  <si>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</si>
  <si>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</si>
  <si>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</si>
  <si>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</si>
  <si>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</si>
  <si>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</si>
  <si>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</si>
  <si>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</si>
  <si>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</si>
  <si>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</si>
  <si>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</si>
  <si>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</si>
  <si>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</si>
  <si>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</si>
  <si>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</si>
  <si>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</si>
  <si>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</si>
  <si>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</si>
  <si>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</si>
  <si>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</si>
  <si>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</si>
  <si>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</si>
  <si>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</si>
  <si>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</si>
  <si>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</si>
  <si>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</si>
  <si>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</si>
  <si>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</si>
  <si>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</si>
  <si>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</si>
  <si>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</si>
  <si>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</si>
  <si>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</si>
  <si>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</si>
  <si>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</si>
  <si>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</si>
  <si>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</si>
  <si>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</si>
  <si>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</si>
  <si>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</si>
  <si>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</si>
  <si>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</si>
  <si>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</si>
  <si>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</si>
  <si>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</si>
  <si>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</si>
  <si>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</si>
  <si>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</si>
  <si>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</si>
  <si>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</si>
  <si>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</si>
  <si>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</si>
  <si>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</si>
  <si>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</si>
  <si>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</si>
  <si>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</si>
  <si>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</si>
  <si>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</si>
  <si>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</si>
  <si>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</si>
  <si>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</si>
  <si>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</si>
  <si>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</si>
  <si>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</si>
  <si>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</si>
  <si>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</si>
  <si>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</si>
  <si>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</si>
  <si>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</si>
  <si>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</si>
  <si>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</si>
  <si>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</si>
  <si>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</si>
  <si>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</si>
  <si>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</si>
  <si>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</si>
  <si>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</si>
  <si>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</si>
  <si>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</si>
  <si>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</si>
  <si>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</si>
  <si>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</si>
  <si>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</si>
  <si>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</si>
  <si>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</si>
  <si>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</si>
  <si>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</si>
  <si>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</si>
  <si>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</si>
  <si>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</si>
  <si>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</si>
  <si>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</si>
  <si>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</si>
  <si>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</si>
  <si>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</si>
  <si>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</si>
  <si>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</si>
  <si>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</si>
  <si>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</si>
  <si>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</si>
  <si>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</si>
  <si>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</si>
  <si>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</si>
  <si>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</si>
  <si>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</si>
  <si>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</si>
  <si>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</si>
  <si>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</si>
  <si>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</si>
  <si>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</si>
  <si>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</si>
  <si>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</si>
  <si>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</si>
  <si>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</si>
  <si>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</si>
  <si>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</si>
  <si>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</si>
  <si>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</si>
  <si>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</si>
  <si>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</si>
  <si>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</si>
  <si>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</si>
  <si>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</si>
  <si>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</si>
  <si>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</si>
  <si>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</si>
  <si>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</si>
  <si>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</si>
  <si>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</si>
  <si>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</si>
  <si>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</si>
  <si>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</si>
  <si>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</si>
  <si>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</si>
  <si>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</si>
  <si>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</si>
  <si>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</si>
  <si>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</si>
  <si>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</si>
  <si>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</si>
  <si>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</si>
  <si>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</si>
  <si>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</si>
  <si>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</si>
  <si>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</si>
  <si>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</si>
  <si>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</si>
  <si>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</si>
  <si>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</si>
  <si>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</si>
  <si>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</si>
  <si>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</si>
  <si>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</si>
  <si>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</si>
  <si>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</si>
  <si>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</si>
  <si>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</si>
  <si>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</si>
  <si>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</si>
  <si>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</si>
  <si>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</si>
  <si>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</si>
  <si>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</si>
  <si>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</si>
  <si>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</si>
  <si>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</si>
  <si>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</si>
  <si>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</si>
  <si>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</si>
  <si>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</si>
  <si>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</si>
  <si>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</si>
  <si>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</si>
  <si>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</si>
  <si>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</si>
  <si>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</si>
  <si>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</si>
  <si>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</si>
  <si>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</si>
  <si>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</si>
  <si>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</si>
  <si>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</si>
  <si>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</si>
  <si>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</si>
  <si>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</si>
  <si>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</si>
  <si>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</si>
  <si>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</si>
  <si>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</si>
  <si>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</si>
  <si>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</si>
  <si>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</si>
  <si>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</si>
  <si>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</si>
  <si>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</si>
  <si>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</si>
  <si>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</si>
  <si>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</si>
  <si>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</si>
  <si>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</si>
  <si>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</si>
  <si>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</si>
  <si>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</si>
  <si>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</si>
  <si>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</si>
  <si>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</si>
  <si>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</si>
  <si>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</si>
  <si>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</si>
  <si>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</si>
  <si>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</si>
  <si>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</si>
  <si>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</si>
  <si>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</si>
  <si>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</si>
  <si>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</si>
  <si>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</si>
  <si>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</si>
  <si>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</si>
  <si>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</si>
  <si>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</si>
  <si>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</si>
  <si>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</si>
  <si>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</si>
  <si>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</si>
  <si>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</si>
  <si>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</si>
  <si>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</si>
  <si>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</si>
  <si>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</si>
  <si>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</si>
  <si>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</si>
  <si>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</si>
  <si>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</si>
  <si>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</si>
  <si>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</si>
  <si>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</si>
  <si>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</si>
  <si>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</si>
  <si>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</si>
  <si>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</si>
  <si>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</si>
  <si>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</si>
  <si>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</si>
  <si>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</si>
  <si>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</si>
  <si>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</si>
  <si>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</si>
  <si>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</si>
  <si>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</si>
  <si>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</si>
  <si>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</si>
  <si>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</si>
  <si>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</si>
  <si>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</si>
  <si>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</si>
  <si>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</si>
  <si>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</si>
  <si>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</si>
  <si>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</si>
  <si>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</si>
  <si>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</si>
  <si>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</si>
  <si>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</si>
  <si>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</si>
  <si>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</si>
  <si>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</si>
  <si>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</si>
  <si>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</si>
  <si>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</si>
  <si>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</si>
  <si>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</si>
  <si>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</si>
  <si>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</si>
  <si>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</si>
  <si>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</si>
  <si>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</si>
  <si>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</si>
  <si>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</si>
  <si>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</si>
  <si>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</si>
  <si>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</si>
  <si>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</si>
  <si>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</si>
  <si>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</si>
  <si>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</si>
  <si>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</si>
  <si>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</si>
  <si>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</si>
  <si>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</si>
  <si>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</si>
  <si>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</si>
  <si>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</si>
  <si>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</si>
  <si>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</si>
  <si>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</si>
  <si>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</si>
  <si>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</si>
  <si>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</si>
  <si>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</si>
  <si>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</si>
  <si>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</si>
  <si>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</si>
  <si>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</si>
  <si>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</si>
  <si>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</si>
  <si>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</si>
  <si>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</si>
  <si>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</si>
  <si>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</si>
  <si>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</si>
  <si>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</si>
  <si>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</si>
  <si>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</si>
  <si>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</si>
  <si>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</si>
  <si>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</si>
  <si>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</si>
  <si>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</si>
  <si>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</si>
  <si>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</si>
  <si>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</si>
  <si>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</si>
  <si>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</si>
  <si>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</si>
  <si>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</si>
  <si>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</si>
  <si>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</si>
  <si>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</si>
  <si>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</si>
  <si>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</si>
  <si>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</si>
  <si>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</si>
  <si>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</si>
  <si>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</si>
  <si>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</si>
  <si>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</si>
  <si>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</si>
  <si>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</si>
  <si>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</si>
  <si>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</si>
  <si>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</si>
  <si>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</si>
  <si>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</si>
  <si>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</si>
  <si>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</si>
  <si>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</si>
  <si>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</si>
  <si>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</si>
  <si>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</si>
  <si>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</si>
  <si>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</si>
  <si>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</si>
  <si>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</si>
  <si>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</si>
  <si>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</si>
  <si>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</si>
  <si>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</si>
  <si>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</si>
  <si>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</si>
  <si>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</si>
  <si>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</si>
  <si>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</si>
  <si>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</si>
  <si>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</si>
  <si>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</si>
  <si>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</si>
  <si>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</si>
  <si>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</si>
  <si>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</si>
  <si>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</si>
  <si>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</si>
  <si>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</si>
  <si>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</si>
  <si>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</si>
  <si>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</si>
  <si>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</si>
  <si>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</si>
  <si>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</si>
  <si>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</si>
  <si>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</si>
  <si>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</si>
  <si>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</si>
  <si>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</si>
  <si>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</si>
  <si>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</si>
  <si>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</si>
  <si>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</si>
  <si>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</si>
  <si>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</si>
  <si>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</si>
  <si>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</si>
  <si>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</si>
  <si>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</si>
  <si>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</si>
  <si>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</si>
  <si>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</si>
  <si>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</si>
  <si>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</si>
  <si>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</si>
  <si>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</si>
  <si>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</si>
  <si>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</si>
  <si>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</si>
  <si>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</si>
  <si>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</si>
  <si>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</si>
  <si>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</si>
  <si>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</si>
  <si>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</si>
  <si>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</si>
  <si>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</si>
  <si>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</si>
  <si>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</si>
  <si>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</si>
  <si>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</si>
  <si>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</si>
  <si>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</si>
  <si>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</si>
  <si>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</si>
  <si>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</si>
  <si>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</si>
  <si>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</si>
  <si>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</si>
  <si>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</si>
  <si>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</si>
  <si>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</si>
  <si>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</si>
  <si>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</si>
  <si>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</si>
  <si>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</si>
  <si>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</si>
  <si>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</si>
  <si>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</si>
  <si>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</si>
  <si>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</si>
  <si>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</si>
  <si>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</si>
  <si>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</si>
  <si>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</si>
  <si>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</si>
  <si>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</si>
  <si>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</si>
  <si>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</si>
  <si>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</si>
  <si>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</si>
  <si>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</si>
  <si>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</si>
  <si>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</si>
  <si>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</si>
  <si>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</si>
  <si>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</si>
  <si>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</si>
  <si>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</si>
  <si>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</si>
  <si>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</si>
  <si>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</si>
  <si>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</si>
  <si>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</si>
  <si>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</si>
  <si>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</si>
  <si>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</si>
  <si>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</si>
  <si>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</si>
  <si>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</si>
  <si>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</si>
  <si>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</si>
  <si>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</si>
  <si>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</si>
  <si>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</si>
  <si>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</si>
  <si>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</si>
  <si>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</si>
  <si>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</si>
  <si>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</si>
  <si>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</si>
  <si>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</si>
  <si>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</si>
  <si>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</si>
  <si>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</si>
  <si>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</si>
  <si>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</si>
  <si>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</si>
  <si>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</si>
  <si>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</si>
  <si>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</si>
  <si>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</si>
  <si>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</si>
  <si>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</si>
  <si>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</si>
  <si>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</si>
  <si>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</si>
  <si>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</si>
  <si>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</si>
  <si>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</si>
  <si>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</si>
  <si>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</si>
  <si>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</si>
  <si>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</si>
  <si>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</si>
  <si>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</si>
  <si>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</si>
  <si>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</si>
  <si>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</si>
  <si>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</si>
  <si>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</si>
  <si>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</si>
  <si>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</si>
  <si>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</si>
  <si>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</si>
  <si>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</si>
  <si>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</si>
  <si>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</si>
  <si>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</si>
  <si>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</si>
  <si>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</si>
  <si>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</si>
  <si>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</si>
  <si>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</si>
  <si>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</si>
  <si>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</si>
  <si>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</si>
  <si>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</si>
  <si>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</si>
  <si>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</si>
  <si>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</si>
  <si>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</si>
  <si>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</si>
  <si>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</si>
  <si>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</si>
  <si>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</si>
  <si>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</si>
  <si>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</si>
  <si>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</si>
  <si>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</si>
  <si>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</si>
  <si>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</si>
  <si>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</si>
  <si>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</si>
  <si>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</si>
  <si>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</si>
  <si>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</si>
  <si>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</si>
  <si>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</si>
  <si>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</si>
  <si>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</si>
  <si>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</si>
  <si>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</si>
  <si>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</si>
  <si>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</si>
  <si>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</si>
  <si>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</si>
  <si>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</si>
  <si>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</si>
  <si>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</si>
  <si>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</si>
  <si>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</si>
  <si>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</si>
  <si>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</si>
  <si>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</si>
  <si>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</si>
  <si>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</si>
  <si>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</si>
  <si>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</si>
  <si>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</si>
  <si>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</si>
  <si>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</si>
  <si>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</si>
  <si>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</si>
  <si>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</si>
  <si>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</si>
  <si>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</si>
  <si>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</si>
  <si>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</si>
  <si>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</si>
  <si>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</si>
  <si>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</si>
  <si>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</si>
  <si>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</si>
  <si>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</si>
  <si>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</si>
  <si>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</si>
  <si>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</si>
  <si>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</si>
  <si>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</si>
  <si>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</si>
  <si>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</si>
  <si>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</si>
  <si>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</si>
  <si>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</si>
  <si>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</si>
  <si>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</si>
  <si>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</si>
  <si>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</si>
  <si>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</si>
  <si>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</si>
  <si>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</si>
  <si>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</si>
  <si>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</si>
  <si>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</si>
  <si>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</si>
  <si>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</si>
  <si>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</si>
  <si>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</si>
  <si>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</si>
  <si>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</si>
  <si>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</si>
  <si>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</si>
  <si>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</si>
  <si>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</si>
  <si>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</si>
  <si>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</si>
  <si>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</si>
  <si>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</si>
  <si>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</si>
  <si>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</si>
  <si>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</si>
  <si>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</si>
  <si>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</si>
  <si>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</si>
  <si>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</si>
  <si>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</si>
  <si>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</si>
  <si>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</si>
  <si>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</si>
  <si>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</si>
  <si>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</si>
  <si>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</si>
  <si>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</si>
  <si>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</si>
  <si>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</si>
  <si>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</si>
  <si>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</si>
  <si>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</si>
  <si>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</si>
  <si>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</si>
  <si>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</si>
  <si>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</si>
  <si>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</si>
  <si>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</si>
  <si>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</si>
  <si>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</si>
  <si>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</si>
  <si>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</si>
  <si>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</si>
  <si>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</si>
  <si>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</si>
  <si>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</si>
  <si>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</si>
  <si>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</si>
  <si>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</si>
  <si>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</si>
  <si>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</si>
  <si>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</si>
  <si>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</si>
  <si>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</si>
  <si>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</si>
  <si>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</si>
  <si>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</si>
  <si>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</si>
  <si>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</si>
  <si>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</si>
  <si>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</si>
  <si>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</si>
  <si>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</si>
  <si>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</si>
  <si>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</si>
  <si>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</si>
  <si>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</si>
  <si>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</si>
  <si>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</si>
  <si>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</si>
  <si>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</si>
  <si>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</si>
  <si>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</si>
  <si>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</si>
  <si>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</si>
  <si>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</si>
  <si>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</si>
  <si>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</si>
  <si>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</si>
  <si>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</si>
  <si>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</si>
  <si>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</si>
  <si>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</si>
  <si>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</si>
  <si>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</si>
  <si>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</si>
  <si>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</si>
  <si>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</si>
  <si>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</si>
  <si>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</si>
  <si>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</si>
  <si>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</si>
  <si>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</si>
  <si>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</si>
  <si>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</si>
  <si>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</si>
  <si>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</si>
  <si>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</si>
  <si>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</si>
  <si>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</si>
  <si>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</si>
  <si>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</si>
  <si>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</si>
  <si>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</si>
  <si>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</si>
  <si>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</si>
  <si>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</si>
  <si>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</si>
  <si>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</si>
  <si>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</si>
  <si>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</si>
  <si>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</si>
  <si>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</si>
  <si>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</si>
  <si>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</si>
  <si>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</si>
  <si>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</si>
  <si>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</si>
  <si>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</si>
  <si>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</si>
  <si>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</si>
  <si>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</si>
  <si>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</si>
  <si>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</si>
  <si>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</si>
  <si>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</si>
  <si>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</si>
  <si>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</si>
  <si>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</si>
  <si>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</si>
  <si>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</si>
  <si>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</si>
  <si>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</si>
  <si>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</si>
  <si>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</si>
  <si>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</si>
  <si>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</si>
  <si>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</si>
  <si>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</si>
  <si>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</si>
  <si>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</si>
  <si>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</si>
  <si>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</si>
  <si>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</si>
  <si>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</si>
  <si>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</si>
  <si>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</si>
  <si>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</si>
  <si>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</si>
  <si>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</si>
  <si>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</si>
  <si>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</si>
  <si>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</si>
  <si>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</si>
  <si>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</si>
  <si>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</si>
  <si>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</si>
  <si>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</si>
  <si>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</si>
  <si>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</si>
  <si>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</si>
  <si>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</si>
  <si>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</si>
  <si>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</si>
  <si>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</si>
  <si>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</si>
  <si>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</si>
  <si>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</si>
  <si>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</si>
  <si>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</si>
  <si>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</si>
  <si>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</si>
  <si>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</si>
  <si>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</si>
  <si>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</si>
  <si>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</si>
  <si>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</si>
  <si>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</si>
  <si>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</si>
  <si>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</si>
  <si>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</si>
  <si>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</si>
  <si>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</si>
  <si>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</si>
  <si>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</si>
  <si>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</si>
  <si>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</si>
  <si>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</si>
  <si>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</si>
  <si>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</si>
  <si>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</si>
  <si>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</si>
  <si>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</si>
  <si>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</si>
  <si>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</si>
  <si>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</si>
  <si>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</si>
  <si>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</si>
  <si>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</si>
  <si>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</si>
  <si>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</si>
  <si>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</si>
  <si>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</si>
  <si>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</si>
  <si>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</si>
  <si>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</si>
  <si>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</si>
  <si>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</si>
  <si>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</si>
  <si>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</si>
  <si>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</si>
  <si>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</si>
  <si>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</si>
  <si>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</si>
  <si>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</si>
  <si>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</si>
  <si>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</si>
  <si>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</si>
  <si>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</si>
  <si>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</si>
  <si>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</si>
  <si>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</si>
  <si>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</si>
  <si>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</si>
  <si>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</si>
  <si>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</si>
  <si>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</si>
  <si>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</si>
  <si>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</si>
  <si>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</si>
  <si>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</si>
  <si>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</si>
  <si>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</si>
  <si>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</si>
  <si>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</si>
  <si>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</si>
  <si>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</si>
  <si>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</si>
  <si>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</si>
  <si>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</si>
  <si>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</si>
  <si>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</si>
  <si>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</si>
  <si>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</si>
  <si>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</si>
  <si>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</si>
  <si>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</si>
  <si>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</si>
  <si>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</si>
  <si>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</si>
  <si>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</si>
  <si>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</si>
  <si>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</si>
  <si>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</si>
  <si>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</si>
  <si>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</si>
  <si>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</si>
  <si>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</si>
  <si>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</si>
  <si>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</si>
  <si>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</si>
  <si>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</si>
  <si>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</si>
  <si>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</si>
  <si>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</si>
  <si>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</si>
  <si>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</si>
  <si>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</si>
  <si>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</si>
  <si>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</si>
  <si>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</si>
  <si>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</si>
  <si>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</si>
  <si>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</si>
  <si>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</si>
  <si>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</si>
  <si>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</si>
  <si>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</si>
  <si>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</si>
  <si>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</si>
  <si>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</si>
  <si>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</si>
  <si>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</si>
  <si>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</si>
  <si>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</si>
  <si>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</si>
  <si>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</si>
  <si>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</si>
  <si>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</si>
  <si>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</si>
  <si>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</si>
  <si>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</si>
  <si>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</si>
  <si>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</si>
  <si>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</si>
  <si>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</si>
  <si>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</si>
  <si>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</si>
  <si>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</si>
  <si>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</si>
  <si>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</si>
  <si>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</si>
  <si>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</si>
  <si>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</si>
  <si>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</si>
  <si>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</si>
  <si>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</si>
  <si>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</si>
  <si>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</si>
  <si>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</si>
  <si>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</si>
  <si>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</si>
  <si>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</si>
  <si>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</si>
  <si>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</si>
  <si>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</si>
  <si>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</si>
  <si>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</si>
  <si>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</si>
  <si>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</si>
  <si>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</si>
  <si>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</si>
  <si>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</si>
  <si>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</si>
  <si>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</si>
  <si>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</si>
  <si>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</si>
  <si>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</si>
  <si>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</si>
  <si>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</si>
  <si>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</si>
  <si>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</si>
  <si>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</si>
  <si>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</si>
  <si>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</si>
  <si>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</si>
  <si>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</si>
  <si>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</si>
  <si>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</si>
  <si>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</si>
  <si>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</si>
  <si>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</si>
  <si>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</si>
  <si>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</si>
  <si>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</si>
  <si>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</si>
  <si>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</si>
  <si>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</si>
  <si>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</si>
  <si>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</si>
  <si>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</si>
  <si>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</si>
  <si>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</si>
  <si>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</si>
  <si>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</si>
  <si>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</si>
  <si>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</si>
  <si>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</si>
  <si>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</si>
  <si>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</si>
  <si>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</si>
  <si>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</si>
  <si>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</si>
  <si>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</si>
  <si>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</si>
  <si>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</si>
  <si>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</si>
  <si>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</si>
  <si>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</si>
  <si>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</si>
  <si>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</si>
  <si>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</si>
  <si>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</si>
  <si>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</si>
  <si>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</si>
  <si>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</si>
  <si>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</si>
  <si>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</si>
  <si>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</si>
  <si>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</si>
  <si>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</si>
  <si>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</si>
  <si>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</si>
  <si>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</si>
  <si>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</si>
  <si>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</si>
  <si>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</si>
  <si>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</si>
  <si>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</si>
  <si>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</si>
  <si>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</si>
  <si>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</si>
  <si>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</si>
  <si>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</si>
  <si>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</si>
  <si>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</si>
  <si>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</si>
  <si>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</si>
  <si>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</si>
  <si>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</si>
  <si>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</si>
  <si>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</si>
  <si>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</si>
  <si>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</si>
  <si>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</si>
  <si>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</si>
  <si>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</si>
  <si>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</si>
  <si>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</si>
  <si>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</si>
  <si>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</si>
  <si>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</si>
  <si>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</si>
  <si>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</si>
  <si>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</si>
  <si>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</si>
  <si>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</si>
  <si>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</si>
  <si>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</si>
  <si>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</si>
  <si>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</si>
  <si>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</si>
  <si>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</si>
  <si>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</si>
  <si>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</si>
  <si>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</si>
  <si>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</si>
  <si>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</si>
  <si>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</si>
  <si>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</si>
  <si>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</si>
  <si>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</si>
  <si>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</si>
  <si>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</si>
  <si>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</si>
  <si>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</si>
  <si>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</si>
  <si>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</si>
  <si>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</si>
  <si>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</si>
  <si>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</si>
  <si>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</si>
  <si>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</si>
  <si>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</si>
  <si>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</si>
  <si>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</si>
  <si>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</si>
  <si>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</si>
  <si>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</si>
  <si>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</si>
  <si>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</si>
  <si>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</si>
  <si>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</si>
  <si>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</si>
  <si>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</si>
  <si>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</si>
  <si>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</si>
  <si>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</si>
  <si>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</si>
  <si>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</si>
  <si>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</si>
  <si>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</si>
  <si>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</si>
  <si>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</si>
  <si>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</si>
  <si>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</si>
  <si>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</si>
  <si>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</si>
  <si>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</si>
  <si>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</si>
  <si>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</si>
  <si>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</si>
  <si>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</si>
  <si>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</si>
  <si>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</si>
  <si>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</si>
  <si>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</si>
  <si>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</si>
  <si>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</si>
  <si>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</si>
  <si>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</si>
  <si>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</si>
  <si>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</si>
  <si>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</si>
  <si>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</si>
  <si>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</si>
  <si>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</si>
  <si>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</si>
  <si>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</si>
  <si>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</si>
  <si>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</si>
  <si>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</si>
  <si>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</si>
  <si>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</si>
  <si>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</si>
  <si>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</si>
  <si>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</si>
  <si>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</si>
  <si>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</si>
  <si>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</si>
  <si>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</si>
  <si>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</si>
  <si>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</si>
  <si>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</si>
  <si>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</si>
  <si>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</si>
  <si>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</si>
  <si>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</si>
  <si>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</si>
  <si>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</si>
  <si>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</si>
  <si>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</si>
  <si>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</si>
  <si>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</si>
  <si>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</si>
  <si>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</si>
  <si>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</si>
  <si>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</si>
  <si>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</si>
  <si>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</si>
  <si>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</si>
  <si>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</si>
  <si>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</si>
  <si>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</si>
  <si>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</si>
  <si>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</si>
  <si>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</si>
  <si>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</si>
  <si>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</si>
  <si>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</si>
  <si>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</si>
  <si>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</si>
  <si>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</si>
  <si>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</si>
  <si>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</si>
  <si>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</si>
  <si>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</si>
  <si>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</si>
  <si>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</si>
  <si>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</si>
  <si>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</si>
  <si>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</si>
  <si>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</si>
  <si>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</si>
  <si>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</si>
  <si>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</si>
  <si>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</si>
  <si>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</si>
  <si>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</si>
  <si>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</si>
  <si>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</si>
  <si>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</si>
  <si>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</si>
  <si>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</si>
  <si>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</si>
  <si>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</si>
  <si>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</si>
  <si>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</si>
  <si>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</si>
  <si>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</si>
  <si>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</si>
  <si>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</si>
  <si>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</si>
  <si>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</si>
  <si>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</si>
  <si>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</si>
  <si>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</si>
  <si>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</si>
  <si>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</si>
  <si>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</si>
  <si>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</si>
  <si>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</si>
  <si>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</si>
  <si>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</si>
  <si>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</si>
  <si>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</si>
  <si>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</si>
  <si>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</si>
  <si>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</si>
  <si>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</si>
  <si>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</si>
  <si>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</si>
  <si>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</si>
  <si>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</si>
  <si>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</si>
  <si>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</si>
  <si>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</si>
  <si>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</si>
  <si>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</si>
  <si>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</si>
  <si>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</si>
  <si>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</si>
  <si>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</si>
  <si>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</si>
  <si>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</si>
  <si>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</si>
  <si>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</si>
  <si>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</si>
  <si>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</si>
  <si>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</si>
  <si>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</si>
  <si>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</si>
  <si>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</si>
  <si>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</si>
  <si>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</si>
  <si>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</si>
  <si>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</si>
  <si>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</si>
  <si>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</si>
  <si>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</si>
  <si>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</si>
  <si>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</si>
  <si>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</si>
  <si>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</si>
  <si>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</si>
  <si>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</si>
  <si>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</si>
  <si>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</si>
  <si>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</si>
  <si>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</si>
  <si>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</si>
  <si>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</si>
  <si>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</si>
  <si>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</si>
  <si>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</si>
  <si>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</si>
  <si>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</si>
  <si>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</si>
  <si>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</si>
  <si>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</si>
  <si>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</si>
  <si>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</si>
  <si>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</si>
  <si>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</si>
  <si>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</si>
  <si>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</si>
  <si>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</si>
  <si>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</si>
  <si>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</si>
  <si>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</si>
  <si>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</si>
  <si>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</si>
  <si>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</si>
  <si>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</si>
  <si>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</si>
  <si>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</si>
  <si>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</si>
  <si>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</si>
  <si>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</si>
  <si>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</si>
  <si>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</si>
  <si>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</si>
  <si>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</si>
  <si>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</si>
  <si>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</si>
  <si>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</si>
  <si>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</si>
  <si>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</si>
  <si>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</si>
  <si>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</si>
  <si>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</si>
  <si>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</si>
  <si>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</si>
  <si>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</si>
  <si>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</si>
  <si>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</si>
  <si>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</si>
  <si>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</si>
  <si>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</si>
  <si>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</si>
  <si>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</si>
  <si>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</si>
  <si>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</si>
  <si>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</si>
  <si>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</si>
  <si>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</si>
  <si>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</si>
  <si>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</si>
  <si>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</si>
  <si>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</si>
  <si>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</si>
  <si>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</si>
  <si>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</si>
  <si>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</si>
  <si>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</si>
  <si>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</si>
  <si>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</si>
  <si>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</si>
  <si>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</si>
  <si>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</si>
  <si>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</si>
  <si>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</si>
  <si>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</si>
  <si>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</si>
  <si>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</si>
  <si>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</si>
  <si>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</si>
  <si>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</si>
  <si>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</si>
  <si>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</si>
  <si>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</si>
  <si>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</si>
  <si>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</si>
  <si>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</si>
  <si>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</si>
  <si>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</si>
  <si>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</si>
  <si>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</si>
  <si>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</si>
  <si>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</si>
  <si>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</si>
  <si>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</si>
  <si>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</si>
  <si>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</si>
  <si>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</si>
  <si>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</si>
  <si>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</si>
  <si>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</si>
  <si>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</si>
  <si>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</si>
  <si>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</si>
  <si>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</si>
  <si>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</si>
  <si>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</si>
  <si>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</si>
  <si>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</si>
  <si>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</si>
  <si>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</si>
  <si>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</si>
  <si>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</si>
  <si>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</si>
  <si>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</si>
  <si>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</si>
  <si>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</si>
  <si>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</si>
  <si>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</si>
  <si>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</si>
  <si>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</si>
  <si>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</si>
  <si>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</si>
  <si>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</si>
  <si>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</si>
  <si>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</si>
  <si>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</si>
  <si>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</si>
  <si>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</si>
  <si>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</si>
  <si>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</si>
  <si>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</si>
  <si>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</si>
  <si>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</si>
  <si>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</si>
  <si>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</si>
  <si>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</si>
  <si>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</si>
  <si>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</si>
  <si>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</si>
  <si>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</si>
  <si>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</si>
  <si>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</si>
  <si>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</si>
  <si>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</si>
  <si>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</si>
  <si>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</si>
  <si>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</si>
  <si>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</si>
  <si>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</si>
  <si>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</si>
  <si>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</si>
  <si>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</si>
  <si>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</si>
  <si>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</si>
  <si>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</si>
  <si>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</si>
  <si>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</si>
  <si>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</si>
  <si>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</si>
  <si>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</si>
  <si>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</si>
  <si>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</si>
  <si>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</si>
  <si>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</si>
  <si>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</si>
  <si>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</si>
  <si>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</si>
  <si>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</si>
  <si>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</si>
  <si>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</si>
  <si>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</si>
  <si>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</si>
  <si>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</si>
  <si>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</si>
  <si>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</si>
  <si>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</si>
  <si>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</si>
  <si>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</si>
  <si>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</si>
  <si>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</si>
  <si>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</si>
  <si>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</si>
  <si>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</si>
  <si>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</si>
  <si>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</si>
  <si>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</si>
  <si>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</si>
  <si>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</si>
  <si>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</si>
  <si>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</si>
  <si>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</si>
  <si>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</si>
  <si>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</si>
  <si>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</si>
  <si>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</si>
  <si>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</si>
  <si>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</si>
  <si>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</si>
  <si>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</si>
  <si>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</si>
  <si>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</si>
  <si>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</si>
  <si>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</si>
  <si>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</si>
  <si>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</si>
  <si>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</si>
  <si>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</si>
  <si>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</si>
  <si>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</si>
  <si>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</si>
  <si>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</si>
  <si>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</si>
  <si>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</si>
  <si>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</si>
  <si>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</si>
  <si>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</si>
  <si>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</si>
  <si>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</si>
  <si>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</si>
  <si>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</si>
  <si>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</si>
  <si>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</si>
  <si>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</si>
  <si>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</si>
  <si>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</si>
  <si>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</si>
  <si>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</si>
  <si>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</si>
  <si>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</si>
  <si>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</si>
  <si>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</si>
  <si>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</si>
  <si>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</si>
  <si>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</si>
  <si>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</si>
  <si>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</si>
  <si>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</si>
  <si>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</si>
  <si>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</si>
  <si>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</si>
  <si>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</si>
  <si>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</si>
  <si>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</si>
  <si>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</si>
  <si>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</si>
  <si>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</si>
  <si>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</si>
  <si>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</si>
  <si>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</si>
  <si>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</si>
  <si>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</si>
  <si>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</si>
  <si>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</si>
  <si>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</si>
  <si>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</si>
  <si>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</si>
  <si>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</si>
  <si>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</si>
  <si>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</si>
  <si>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</si>
  <si>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</si>
  <si>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</si>
  <si>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</si>
  <si>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</si>
  <si>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</si>
  <si>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</si>
  <si>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</si>
  <si>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</si>
  <si>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</si>
  <si>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</si>
  <si>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</si>
  <si>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</si>
  <si>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</si>
  <si>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</si>
  <si>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</si>
  <si>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</si>
  <si>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</si>
  <si>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</si>
  <si>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</si>
  <si>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</si>
  <si>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</si>
  <si>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</si>
  <si>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</si>
  <si>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</si>
  <si>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</si>
  <si>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</si>
  <si>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</si>
  <si>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</si>
  <si>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</si>
  <si>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</si>
  <si>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</si>
  <si>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</si>
  <si>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</si>
  <si>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</si>
  <si>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</si>
  <si>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</si>
  <si>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</si>
  <si>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</si>
  <si>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xml:space="preserve">IPS INDIGENA KOTTUSHI SAO ANAA </t>
  </si>
  <si>
    <t xml:space="preserve">2015-0011 </t>
  </si>
  <si>
    <t xml:space="preserve">PRESTACION DE SERVICIO DE ATENCION INTEGRAL A FAMILIAS MEDIANTE LA INFORMACION, EDUCACION Y COMUNICACION A LA POBLACION INFANTIL, ADOLESCENTE, MUJERES GESTANTES, LACTANTES Y ADULTO MAYOR PARA LA PROMOCION Y MANTENIMIENTO DE LA SALUD EN EL CURSO DE LA VIDA DE CARACTER INDIVIDUAL Y COLECTIVO, RUTAS INTEGRALES DE ATENCION PARA GRUPOS DE RIESGO Y DESARROLLO DE SUS CAPACIDADES DE CUIDADOS A NIÑOS Y NIÑAS Y ESTILOS DE VIDA SALUDABLES. </t>
  </si>
  <si>
    <t>INSTITUTO COLOMBIANO DE BIENESTAR FAMILIAR CECILIA DE LA FUENTE DE LLERAS – ICBF REGIONAL GUAJIRA</t>
  </si>
  <si>
    <t>281</t>
  </si>
  <si>
    <t xml:space="preserve">PRESTAR EL SERVICIO DE ATENCION, EDUCACION INICIAL, CUIDADO A NIÑOS Y NIÑAS MENORES DE 5 AÑOS, O HASTA SU INGRESO A TRANSICION, Y A MUJERES GESTANTES, MADRES EN PERIODO DE LACTANCIA, CON EL FIN DE PROMOVER EL DESARROLLO INTEGRAL DE LA PRIMERA INFANCIA CON CALIDAD, DE CONFORMIDAD CON LOS LINEAMIENTOS, MANUEL OPERATIVO, LAS DIRECTRICES, PARAMENTROS Y ESTANDARES ESTABLECIDOS POR EL ICBF, EN EL MARCO DE LA ESTRATEGIA DE ATENCION INTEGRAL “DE CERO A SIEMPRE”. </t>
  </si>
  <si>
    <t>401</t>
  </si>
  <si>
    <t>2017-0013</t>
  </si>
  <si>
    <t xml:space="preserve">2016-0008 </t>
  </si>
  <si>
    <t>402</t>
  </si>
  <si>
    <t>KSA-18025</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</si>
  <si>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RPIMERA INFANCIA DE CERO A SIEMPRE.  </t>
  </si>
  <si>
    <t>154</t>
  </si>
  <si>
    <t>179</t>
  </si>
  <si>
    <t xml:space="preserve">PRESTAR LOS SERVICIOS DE CUALIFICACIÓN/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</si>
  <si>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ISOLINA SILVA DUARTE</t>
  </si>
  <si>
    <t>Calle 17B  # 7-22</t>
  </si>
  <si>
    <t>3155183597</t>
  </si>
  <si>
    <t>Calle 17B # 7-22</t>
  </si>
  <si>
    <t>asociacionwayuupekijirrawa@gmail.com</t>
  </si>
  <si>
    <t>2021-44-44001432020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</si>
</sst>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60" zoomScaleNormal="6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4" t="s">
        <v>2697</v>
      </c>
      <c r="D15" s="35"/>
      <c r="E15" s="35"/>
      <c r="F15" s="5"/>
      <c r="G15" s="32" t="s">
        <v>1168</v>
      </c>
      <c r="H15" s="103" t="s">
        <v>696</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825000680</v>
      </c>
      <c r="C20" s="5"/>
      <c r="D20" s="73"/>
      <c r="E20" s="5"/>
      <c r="F20" s="5"/>
      <c r="G20" s="5"/>
      <c r="H20" s="241"/>
      <c r="I20" s="147" t="s">
        <v>1154</v>
      </c>
      <c r="J20" s="148" t="s">
        <v>707</v>
      </c>
      <c r="K20" s="149">
        <v>4798523280</v>
      </c>
      <c r="L20" s="150"/>
      <c r="M20" s="150">
        <v>44561</v>
      </c>
      <c r="N20" s="133">
        <f>+(M20-L20)/30</f>
        <v>1485.3666666666666</v>
      </c>
      <c r="O20" s="136"/>
      <c r="U20" s="132"/>
      <c r="V20" s="105">
        <f ca="1">NOW()</f>
        <v>44194.222511689812</v>
      </c>
      <c r="W20" s="105">
        <f ca="1">NOW()</f>
        <v>44194.222511689812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AUTORIDADES TRADICIONALES WAYUU PEKIJIRRAWA DE LA ZONA DE PESUAPA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2677</v>
      </c>
      <c r="C48" s="111" t="s">
        <v>32</v>
      </c>
      <c r="D48" s="119" t="s">
        <v>2678</v>
      </c>
      <c r="E48" s="143">
        <v>42065</v>
      </c>
      <c r="F48" s="143">
        <v>42369</v>
      </c>
      <c r="G48" s="157">
        <f>IF(AND(E48&lt;&gt;"",F48&lt;&gt;""),((F48-E48)/30),"")</f>
        <v>10.133333333333333</v>
      </c>
      <c r="H48" s="120" t="s">
        <v>2679</v>
      </c>
      <c r="I48" s="112" t="s">
        <v>1154</v>
      </c>
      <c r="J48" s="112" t="s">
        <v>707</v>
      </c>
      <c r="K48" s="114">
        <v>27685000</v>
      </c>
      <c r="L48" s="113" t="s">
        <v>1148</v>
      </c>
      <c r="M48" s="115">
        <v>1</v>
      </c>
      <c r="N48" s="113" t="s">
        <v>27</v>
      </c>
      <c r="O48" s="113" t="s">
        <v>26</v>
      </c>
      <c r="P48" s="78"/>
    </row>
    <row r="49" spans="1:16" s="6" customFormat="1" ht="24.75" customHeight="1" x14ac:dyDescent="0.25">
      <c r="A49" s="141">
        <v>2</v>
      </c>
      <c r="B49" s="120" t="s">
        <v>2677</v>
      </c>
      <c r="C49" s="111" t="s">
        <v>32</v>
      </c>
      <c r="D49" s="119" t="s">
        <v>2685</v>
      </c>
      <c r="E49" s="143">
        <v>42436</v>
      </c>
      <c r="F49" s="143">
        <v>42735</v>
      </c>
      <c r="G49" s="157">
        <f t="shared" ref="G49:G50" si="2">IF(AND(E49&lt;&gt;"",F49&lt;&gt;""),((F49-E49)/30),"")</f>
        <v>9.9666666666666668</v>
      </c>
      <c r="H49" s="120" t="s">
        <v>2679</v>
      </c>
      <c r="I49" s="112" t="s">
        <v>1154</v>
      </c>
      <c r="J49" s="112" t="s">
        <v>707</v>
      </c>
      <c r="K49" s="114">
        <v>42320860</v>
      </c>
      <c r="L49" s="113" t="s">
        <v>1148</v>
      </c>
      <c r="M49" s="115">
        <v>1</v>
      </c>
      <c r="N49" s="113" t="s">
        <v>27</v>
      </c>
      <c r="O49" s="113" t="s">
        <v>26</v>
      </c>
      <c r="P49" s="78"/>
    </row>
    <row r="50" spans="1:16" s="6" customFormat="1" ht="24.75" customHeight="1" x14ac:dyDescent="0.25">
      <c r="A50" s="141">
        <v>3</v>
      </c>
      <c r="B50" s="120" t="s">
        <v>2680</v>
      </c>
      <c r="C50" s="111" t="s">
        <v>31</v>
      </c>
      <c r="D50" s="110" t="s">
        <v>2681</v>
      </c>
      <c r="E50" s="143">
        <v>42521</v>
      </c>
      <c r="F50" s="143">
        <v>42674</v>
      </c>
      <c r="G50" s="157">
        <f t="shared" si="2"/>
        <v>5.0999999999999996</v>
      </c>
      <c r="H50" s="117" t="s">
        <v>2682</v>
      </c>
      <c r="I50" s="112" t="s">
        <v>1154</v>
      </c>
      <c r="J50" s="112" t="s">
        <v>707</v>
      </c>
      <c r="K50" s="114">
        <v>569271160</v>
      </c>
      <c r="L50" s="113" t="s">
        <v>26</v>
      </c>
      <c r="M50" s="115">
        <v>0.5</v>
      </c>
      <c r="N50" s="113" t="s">
        <v>27</v>
      </c>
      <c r="O50" s="113" t="s">
        <v>26</v>
      </c>
      <c r="P50" s="78"/>
    </row>
    <row r="51" spans="1:16" s="6" customFormat="1" ht="24.75" customHeight="1" outlineLevel="1" x14ac:dyDescent="0.25">
      <c r="A51" s="141">
        <v>4</v>
      </c>
      <c r="B51" s="120" t="s">
        <v>2680</v>
      </c>
      <c r="C51" s="111" t="s">
        <v>31</v>
      </c>
      <c r="D51" s="110" t="s">
        <v>2683</v>
      </c>
      <c r="E51" s="143">
        <v>42553</v>
      </c>
      <c r="F51" s="143">
        <v>42719</v>
      </c>
      <c r="G51" s="157">
        <f t="shared" ref="G51:G107" si="3">IF(AND(E51&lt;&gt;"",F51&lt;&gt;""),((F51-E51)/30),"")</f>
        <v>5.5333333333333332</v>
      </c>
      <c r="H51" s="117" t="s">
        <v>2682</v>
      </c>
      <c r="I51" s="112" t="s">
        <v>1154</v>
      </c>
      <c r="J51" s="112" t="s">
        <v>707</v>
      </c>
      <c r="K51" s="114">
        <v>585099366</v>
      </c>
      <c r="L51" s="113" t="s">
        <v>26</v>
      </c>
      <c r="M51" s="115">
        <v>0.5</v>
      </c>
      <c r="N51" s="113" t="s">
        <v>27</v>
      </c>
      <c r="O51" s="113" t="s">
        <v>26</v>
      </c>
      <c r="P51" s="78"/>
    </row>
    <row r="52" spans="1:16" s="7" customFormat="1" ht="24.75" customHeight="1" outlineLevel="1" x14ac:dyDescent="0.25">
      <c r="A52" s="142">
        <v>5</v>
      </c>
      <c r="B52" s="120" t="s">
        <v>2677</v>
      </c>
      <c r="C52" s="111" t="s">
        <v>32</v>
      </c>
      <c r="D52" s="119" t="s">
        <v>2684</v>
      </c>
      <c r="E52" s="143">
        <v>42759</v>
      </c>
      <c r="F52" s="143">
        <v>43100</v>
      </c>
      <c r="G52" s="157">
        <f t="shared" si="3"/>
        <v>11.366666666666667</v>
      </c>
      <c r="H52" s="120" t="s">
        <v>2679</v>
      </c>
      <c r="I52" s="112" t="s">
        <v>1154</v>
      </c>
      <c r="J52" s="112" t="s">
        <v>707</v>
      </c>
      <c r="K52" s="114">
        <v>85975860</v>
      </c>
      <c r="L52" s="113" t="s">
        <v>1148</v>
      </c>
      <c r="M52" s="115">
        <v>1</v>
      </c>
      <c r="N52" s="113" t="s">
        <v>27</v>
      </c>
      <c r="O52" s="113" t="s">
        <v>26</v>
      </c>
      <c r="P52" s="79"/>
    </row>
    <row r="53" spans="1:16" s="7" customFormat="1" ht="24.75" customHeight="1" outlineLevel="1" x14ac:dyDescent="0.25">
      <c r="A53" s="142">
        <v>6</v>
      </c>
      <c r="B53" s="120" t="s">
        <v>2680</v>
      </c>
      <c r="C53" s="111" t="s">
        <v>31</v>
      </c>
      <c r="D53" s="110" t="s">
        <v>2686</v>
      </c>
      <c r="E53" s="143">
        <v>42553</v>
      </c>
      <c r="F53" s="143">
        <v>42719</v>
      </c>
      <c r="G53" s="157">
        <f t="shared" si="3"/>
        <v>5.5333333333333332</v>
      </c>
      <c r="H53" s="117" t="s">
        <v>2682</v>
      </c>
      <c r="I53" s="112" t="s">
        <v>1154</v>
      </c>
      <c r="J53" s="112" t="s">
        <v>707</v>
      </c>
      <c r="K53" s="114">
        <v>607719660</v>
      </c>
      <c r="L53" s="113" t="s">
        <v>26</v>
      </c>
      <c r="M53" s="115">
        <v>0.5</v>
      </c>
      <c r="N53" s="113" t="s">
        <v>27</v>
      </c>
      <c r="O53" s="113" t="s">
        <v>1148</v>
      </c>
      <c r="P53" s="79"/>
    </row>
    <row r="54" spans="1:16" s="7" customFormat="1" ht="24.75" customHeight="1" outlineLevel="1" x14ac:dyDescent="0.25">
      <c r="A54" s="142">
        <v>7</v>
      </c>
      <c r="B54" s="120" t="s">
        <v>2677</v>
      </c>
      <c r="C54" s="111" t="s">
        <v>32</v>
      </c>
      <c r="D54" s="110" t="s">
        <v>2687</v>
      </c>
      <c r="E54" s="143">
        <v>43115</v>
      </c>
      <c r="F54" s="143">
        <v>43465</v>
      </c>
      <c r="G54" s="157">
        <f t="shared" si="3"/>
        <v>11.666666666666666</v>
      </c>
      <c r="H54" s="120" t="s">
        <v>2679</v>
      </c>
      <c r="I54" s="112" t="s">
        <v>1154</v>
      </c>
      <c r="J54" s="112" t="s">
        <v>707</v>
      </c>
      <c r="K54" s="116">
        <v>126700000</v>
      </c>
      <c r="L54" s="113" t="s">
        <v>1148</v>
      </c>
      <c r="M54" s="115">
        <v>1</v>
      </c>
      <c r="N54" s="113" t="s">
        <v>27</v>
      </c>
      <c r="O54" s="113" t="s">
        <v>1148</v>
      </c>
      <c r="P54" s="79"/>
    </row>
    <row r="55" spans="1:16" s="7" customFormat="1" ht="24.75" customHeight="1" outlineLevel="1" x14ac:dyDescent="0.25">
      <c r="A55" s="142">
        <v>8</v>
      </c>
      <c r="B55" s="120" t="s">
        <v>2680</v>
      </c>
      <c r="C55" s="111" t="s">
        <v>31</v>
      </c>
      <c r="D55" s="110" t="s">
        <v>2689</v>
      </c>
      <c r="E55" s="143">
        <v>43544</v>
      </c>
      <c r="F55" s="143">
        <v>43814</v>
      </c>
      <c r="G55" s="157">
        <f t="shared" si="3"/>
        <v>9</v>
      </c>
      <c r="H55" s="120" t="s">
        <v>2688</v>
      </c>
      <c r="I55" s="112" t="s">
        <v>1154</v>
      </c>
      <c r="J55" s="112" t="s">
        <v>707</v>
      </c>
      <c r="K55" s="116">
        <v>2087217418</v>
      </c>
      <c r="L55" s="113" t="s">
        <v>26</v>
      </c>
      <c r="M55" s="115">
        <v>0.5</v>
      </c>
      <c r="N55" s="113" t="s">
        <v>1151</v>
      </c>
      <c r="O55" s="113" t="s">
        <v>1148</v>
      </c>
      <c r="P55" s="79"/>
    </row>
    <row r="56" spans="1:16" s="7" customFormat="1" ht="24.75" customHeight="1" outlineLevel="1" x14ac:dyDescent="0.25">
      <c r="A56" s="142">
        <v>9</v>
      </c>
      <c r="B56" s="120" t="s">
        <v>2680</v>
      </c>
      <c r="C56" s="111" t="s">
        <v>31</v>
      </c>
      <c r="D56" s="110" t="s">
        <v>2690</v>
      </c>
      <c r="E56" s="143">
        <v>43922</v>
      </c>
      <c r="F56" s="143">
        <v>44156</v>
      </c>
      <c r="G56" s="157">
        <f t="shared" si="3"/>
        <v>7.8</v>
      </c>
      <c r="H56" s="117" t="s">
        <v>2691</v>
      </c>
      <c r="I56" s="112" t="s">
        <v>1154</v>
      </c>
      <c r="J56" s="112" t="s">
        <v>707</v>
      </c>
      <c r="K56" s="116">
        <v>449951947</v>
      </c>
      <c r="L56" s="113" t="s">
        <v>1148</v>
      </c>
      <c r="M56" s="115">
        <v>1</v>
      </c>
      <c r="N56" s="113" t="s">
        <v>1151</v>
      </c>
      <c r="O56" s="113" t="s">
        <v>1148</v>
      </c>
      <c r="P56" s="79"/>
    </row>
    <row r="57" spans="1:16" s="7" customFormat="1" ht="24.75" customHeight="1" outlineLevel="1" x14ac:dyDescent="0.25">
      <c r="A57" s="142">
        <v>10</v>
      </c>
      <c r="B57" s="120" t="s">
        <v>2680</v>
      </c>
      <c r="C57" s="65" t="s">
        <v>31</v>
      </c>
      <c r="D57" s="63" t="s">
        <v>2690</v>
      </c>
      <c r="E57" s="143">
        <v>43922</v>
      </c>
      <c r="F57" s="143">
        <v>44156</v>
      </c>
      <c r="G57" s="157">
        <f t="shared" si="3"/>
        <v>7.8</v>
      </c>
      <c r="H57" s="117" t="s">
        <v>2691</v>
      </c>
      <c r="I57" s="63" t="s">
        <v>1154</v>
      </c>
      <c r="J57" s="63" t="s">
        <v>709</v>
      </c>
      <c r="K57" s="66">
        <v>449951947</v>
      </c>
      <c r="L57" s="65" t="s">
        <v>1148</v>
      </c>
      <c r="M57" s="67">
        <v>1</v>
      </c>
      <c r="N57" s="65" t="s">
        <v>1151</v>
      </c>
      <c r="O57" s="65" t="s">
        <v>1148</v>
      </c>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c r="E114" s="143"/>
      <c r="F114" s="143"/>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2665</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2.5000000000000001E-2</v>
      </c>
      <c r="G179" s="162">
        <f>IF(F179&gt;0,SUM(E179+F179),"")</f>
        <v>4.4999999999999998E-2</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4.4999999999999998E-2</v>
      </c>
      <c r="D185" s="91" t="s">
        <v>2628</v>
      </c>
      <c r="E185" s="94">
        <f>+(C185*SUM(K20:K35))</f>
        <v>215933547.59999999</v>
      </c>
      <c r="F185" s="92"/>
      <c r="G185" s="93"/>
      <c r="H185" s="88"/>
      <c r="I185" s="90" t="s">
        <v>2627</v>
      </c>
      <c r="J185" s="163">
        <f>+SUM(M179:M183)</f>
        <v>0.02</v>
      </c>
      <c r="K185" s="234" t="s">
        <v>2628</v>
      </c>
      <c r="L185" s="234"/>
      <c r="M185" s="94">
        <f>+J185*(SUM(K20:K35))</f>
        <v>95970465.600000009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42520</v>
      </c>
      <c r="D193" s="5"/>
      <c r="E193" s="124">
        <v>1848</v>
      </c>
      <c r="F193" s="5"/>
      <c r="G193" s="5"/>
      <c r="H193" s="145" t="s">
        <v>2692</v>
      </c>
      <c r="J193" s="5"/>
      <c r="K193" s="125">
        <v>42521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2693</v>
      </c>
      <c r="J211" s="27" t="s">
        <v>2622</v>
      </c>
      <c r="K211" s="146" t="s">
        <v>2695</v>
      </c>
      <c r="L211" s="21"/>
      <c r="M211" s="21"/>
      <c r="N211" s="21"/>
      <c r="O211" s="8"/>
    </row>
    <row r="212" spans="1:15" x14ac:dyDescent="0.25">
      <c r="A212" s="9"/>
      <c r="B212" s="27" t="s">
        <v>2619</v>
      </c>
      <c r="C212" s="145" t="s">
        <v>2692</v>
      </c>
      <c r="D212" s="21"/>
      <c r="G212" s="27" t="s">
        <v>2621</v>
      </c>
      <c r="H212" s="146" t="s">
        <v>2694</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2020-12-29T10:20:32Z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