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672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<sst xmlns="http://schemas.openxmlformats.org/spreadsheetml/2006/main" count="3063" uniqueCount="2691">
  <si>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</si>
  <si>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</si>
  <si>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</si>
  <si>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</si>
  <si>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</si>
  <si>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</si>
  <si>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</si>
  <si>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</si>
  <si>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</si>
  <si>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</si>
  <si>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</si>
  <si>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</si>
  <si>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</si>
  <si>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</si>
  <si>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</si>
  <si>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</si>
  <si>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</si>
  <si>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</si>
  <si>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</si>
  <si>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</si>
  <si>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</si>
  <si>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</si>
  <si>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</si>
  <si>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</si>
  <si>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</si>
  <si>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</si>
  <si>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</si>
  <si>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</si>
  <si>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</si>
  <si>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</si>
  <si>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</si>
  <si>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</si>
  <si>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</si>
  <si>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</si>
  <si>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</si>
  <si>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</si>
  <si>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</si>
  <si>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</si>
  <si>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</si>
  <si>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</si>
  <si>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</si>
  <si>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</si>
  <si>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</si>
  <si>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</si>
  <si>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</si>
  <si>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</si>
  <si>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</si>
  <si>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</si>
  <si>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</si>
  <si>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</si>
  <si>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</si>
  <si>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</si>
  <si>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</si>
  <si>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</si>
  <si>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</si>
  <si>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</si>
  <si>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</si>
  <si>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</si>
  <si>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</si>
  <si>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</si>
  <si>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</si>
  <si>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</si>
  <si>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</si>
  <si>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</si>
  <si>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</si>
  <si>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</si>
  <si>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</si>
  <si>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</si>
  <si>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</si>
  <si>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</si>
  <si>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</si>
  <si>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</si>
  <si>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</si>
  <si>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</si>
  <si>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</si>
  <si>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</si>
  <si>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</si>
  <si>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</si>
  <si>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</si>
  <si>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</si>
  <si>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</si>
  <si>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</si>
  <si>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</si>
  <si>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</si>
  <si>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</si>
  <si>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</si>
  <si>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</si>
  <si>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</si>
  <si>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</si>
  <si>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</si>
  <si>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</si>
  <si>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</si>
  <si>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</si>
  <si>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</si>
  <si>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</si>
  <si>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</si>
  <si>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</si>
  <si>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</si>
  <si>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</si>
  <si>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</si>
  <si>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</si>
  <si>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</si>
  <si>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</si>
  <si>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</si>
  <si>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</si>
  <si>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</si>
  <si>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</si>
  <si>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</si>
  <si>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</si>
  <si>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</si>
  <si>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</si>
  <si>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</si>
  <si>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</si>
  <si>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</si>
  <si>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</si>
  <si>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</si>
  <si>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</si>
  <si>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</si>
  <si>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</si>
  <si>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</si>
  <si>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</si>
  <si>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</si>
  <si>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</si>
  <si>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</si>
  <si>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</si>
  <si>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</si>
  <si>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</si>
  <si>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</si>
  <si>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</si>
  <si>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</si>
  <si>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</si>
  <si>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</si>
  <si>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</si>
  <si>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</si>
  <si>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</si>
  <si>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</si>
  <si>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</si>
  <si>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</si>
  <si>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</si>
  <si>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</si>
  <si>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</si>
  <si>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</si>
  <si>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</si>
  <si>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</si>
  <si>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</si>
  <si>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</si>
  <si>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</si>
  <si>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</si>
  <si>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</si>
  <si>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</si>
  <si>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</si>
  <si>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</si>
  <si>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</si>
  <si>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</si>
  <si>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</si>
  <si>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</si>
  <si>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</si>
  <si>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</si>
  <si>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</si>
  <si>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</si>
  <si>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</si>
  <si>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</si>
  <si>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</si>
  <si>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</si>
  <si>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</si>
  <si>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</si>
  <si>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</si>
  <si>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</si>
  <si>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</si>
  <si>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</si>
  <si>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</si>
  <si>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</si>
  <si>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</si>
  <si>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</si>
  <si>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</si>
  <si>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</si>
  <si>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</si>
  <si>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</si>
  <si>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</si>
  <si>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</si>
  <si>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</si>
  <si>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</si>
  <si>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</si>
  <si>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</si>
  <si>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</si>
  <si>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</si>
  <si>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</si>
  <si>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</si>
  <si>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</si>
  <si>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</si>
  <si>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</si>
  <si>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</si>
  <si>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</si>
  <si>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</si>
  <si>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</si>
  <si>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</si>
  <si>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</si>
  <si>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</si>
  <si>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</si>
  <si>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</si>
  <si>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</si>
  <si>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</si>
  <si>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</si>
  <si>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</si>
  <si>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</si>
  <si>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</si>
  <si>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</si>
  <si>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</si>
  <si>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</si>
  <si>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</si>
  <si>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</si>
  <si>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</si>
  <si>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</si>
  <si>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</si>
  <si>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</si>
  <si>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</si>
  <si>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</si>
  <si>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</si>
  <si>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</si>
  <si>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</si>
  <si>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</si>
  <si>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</si>
  <si>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</si>
  <si>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</si>
  <si>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</si>
  <si>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</si>
  <si>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</si>
  <si>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</si>
  <si>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</si>
  <si>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</si>
  <si>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</si>
  <si>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</si>
  <si>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</si>
  <si>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</si>
  <si>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</si>
  <si>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</si>
  <si>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</si>
  <si>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</si>
  <si>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</si>
  <si>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</si>
  <si>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</si>
  <si>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</si>
  <si>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</si>
  <si>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</si>
  <si>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</si>
  <si>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</si>
  <si>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</si>
  <si>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</si>
  <si>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</si>
  <si>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</si>
  <si>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</si>
  <si>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</si>
  <si>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</si>
  <si>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</si>
  <si>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</si>
  <si>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</si>
  <si>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</si>
  <si>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</si>
  <si>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</si>
  <si>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</si>
  <si>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</si>
  <si>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</si>
  <si>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</si>
  <si>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</si>
  <si>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</si>
  <si>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</si>
  <si>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</si>
  <si>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</si>
  <si>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</si>
  <si>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</si>
  <si>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</si>
  <si>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</si>
  <si>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</si>
  <si>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</si>
  <si>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</si>
  <si>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</si>
  <si>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</si>
  <si>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</si>
  <si>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</si>
  <si>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</si>
  <si>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</si>
  <si>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</si>
  <si>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</si>
  <si>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</si>
  <si>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</si>
  <si>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</si>
  <si>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</si>
  <si>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</si>
  <si>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</si>
  <si>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</si>
  <si>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</si>
  <si>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</si>
  <si>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</si>
  <si>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</si>
  <si>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</si>
  <si>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</si>
  <si>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</si>
  <si>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</si>
  <si>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</si>
  <si>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</si>
  <si>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</si>
  <si>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</si>
  <si>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</si>
  <si>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</si>
  <si>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</si>
  <si>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</si>
  <si>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</si>
  <si>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</si>
  <si>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</si>
  <si>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</si>
  <si>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</si>
  <si>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</si>
  <si>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</si>
  <si>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</si>
  <si>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</si>
  <si>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</si>
  <si>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</si>
  <si>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</si>
  <si>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</si>
  <si>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</si>
  <si>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</si>
  <si>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</si>
  <si>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</si>
  <si>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</si>
  <si>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</si>
  <si>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</si>
  <si>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</si>
  <si>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</si>
  <si>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</si>
  <si>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</si>
  <si>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</si>
  <si>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</si>
  <si>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</si>
  <si>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</si>
  <si>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</si>
  <si>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</si>
  <si>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</si>
  <si>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</si>
  <si>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</si>
  <si>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</si>
  <si>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</si>
  <si>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</si>
  <si>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</si>
  <si>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</si>
  <si>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</si>
  <si>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</si>
  <si>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</si>
  <si>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</si>
  <si>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</si>
  <si>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</si>
  <si>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</si>
  <si>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</si>
  <si>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</si>
  <si>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</si>
  <si>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</si>
  <si>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</si>
  <si>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</si>
  <si>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</si>
  <si>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</si>
  <si>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</si>
  <si>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</si>
  <si>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</si>
  <si>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</si>
  <si>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</si>
  <si>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</si>
  <si>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</si>
  <si>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</si>
  <si>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</si>
  <si>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</si>
  <si>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</si>
  <si>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</si>
  <si>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</si>
  <si>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</si>
  <si>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</si>
  <si>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</si>
  <si>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</si>
  <si>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</si>
  <si>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</si>
  <si>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</si>
  <si>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</si>
  <si>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</si>
  <si>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</si>
  <si>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</si>
  <si>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</si>
  <si>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</si>
  <si>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</si>
  <si>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</si>
  <si>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</si>
  <si>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</si>
  <si>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</si>
  <si>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</si>
  <si>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</si>
  <si>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</si>
  <si>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</si>
  <si>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</si>
  <si>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</si>
  <si>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</si>
  <si>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</si>
  <si>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</si>
  <si>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</si>
  <si>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</si>
  <si>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</si>
  <si>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</si>
  <si>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</si>
  <si>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</si>
  <si>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</si>
  <si>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</si>
  <si>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</si>
  <si>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</si>
  <si>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</si>
  <si>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</si>
  <si>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</si>
  <si>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</si>
  <si>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</si>
  <si>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</si>
  <si>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</si>
  <si>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</si>
  <si>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</si>
  <si>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</si>
  <si>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</si>
  <si>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</si>
  <si>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</si>
  <si>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</si>
  <si>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</si>
  <si>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</si>
  <si>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</si>
  <si>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</si>
  <si>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</si>
  <si>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</si>
  <si>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</si>
  <si>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</si>
  <si>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</si>
  <si>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</si>
  <si>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</si>
  <si>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</si>
  <si>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</si>
  <si>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</si>
  <si>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</si>
  <si>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</si>
  <si>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</si>
  <si>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</si>
  <si>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</si>
  <si>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</si>
  <si>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</si>
  <si>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</si>
  <si>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</si>
  <si>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</si>
  <si>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</si>
  <si>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</si>
  <si>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</si>
  <si>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</si>
  <si>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</si>
  <si>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</si>
  <si>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</si>
  <si>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</si>
  <si>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</si>
  <si>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</si>
  <si>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</si>
  <si>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</si>
  <si>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</si>
  <si>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</si>
  <si>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</si>
  <si>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</si>
  <si>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</si>
  <si>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</si>
  <si>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</si>
  <si>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</si>
  <si>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</si>
  <si>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</si>
  <si>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</si>
  <si>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</si>
  <si>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</si>
  <si>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</si>
  <si>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</si>
  <si>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</si>
  <si>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</si>
  <si>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</si>
  <si>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</si>
  <si>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</si>
  <si>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</si>
  <si>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</si>
  <si>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</si>
  <si>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</si>
  <si>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</si>
  <si>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</si>
  <si>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</si>
  <si>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</si>
  <si>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</si>
  <si>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</si>
  <si>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</si>
  <si>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</si>
  <si>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</si>
  <si>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</si>
  <si>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</si>
  <si>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</si>
  <si>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</si>
  <si>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</si>
  <si>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</si>
  <si>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</si>
  <si>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</si>
  <si>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</si>
  <si>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</si>
  <si>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</si>
  <si>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</si>
  <si>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</si>
  <si>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</si>
  <si>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</si>
  <si>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</si>
  <si>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</si>
  <si>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</si>
  <si>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</si>
  <si>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</si>
  <si>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</si>
  <si>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</si>
  <si>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</si>
  <si>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</si>
  <si>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</si>
  <si>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</si>
  <si>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</si>
  <si>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</si>
  <si>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</si>
  <si>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</si>
  <si>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</si>
  <si>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</si>
  <si>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</si>
  <si>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</si>
  <si>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</si>
  <si>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</si>
  <si>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</si>
  <si>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</si>
  <si>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</si>
  <si>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</si>
  <si>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</si>
  <si>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</si>
  <si>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</si>
  <si>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</si>
  <si>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</si>
  <si>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</si>
  <si>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</si>
  <si>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</si>
  <si>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</si>
  <si>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</si>
  <si>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</si>
  <si>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</si>
  <si>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</si>
  <si>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</si>
  <si>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</si>
  <si>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</si>
  <si>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</si>
  <si>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</si>
  <si>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</si>
  <si>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</si>
  <si>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</si>
  <si>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</si>
  <si>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</si>
  <si>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</si>
  <si>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</si>
  <si>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</si>
  <si>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</si>
  <si>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</si>
  <si>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</si>
  <si>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</si>
  <si>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</si>
  <si>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</si>
  <si>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</si>
  <si>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</si>
  <si>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</si>
  <si>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</si>
  <si>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</si>
  <si>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</si>
  <si>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</si>
  <si>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</si>
  <si>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</si>
  <si>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</si>
  <si>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</si>
  <si>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</si>
  <si>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</si>
  <si>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</si>
  <si>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</si>
  <si>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</si>
  <si>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</si>
  <si>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</si>
  <si>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</si>
  <si>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</si>
  <si>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</si>
  <si>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</si>
  <si>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</si>
  <si>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</si>
  <si>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</si>
  <si>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</si>
  <si>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</si>
  <si>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</si>
  <si>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</si>
  <si>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</si>
  <si>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</si>
  <si>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</si>
  <si>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</si>
  <si>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</si>
  <si>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</si>
  <si>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</si>
  <si>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</si>
  <si>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</si>
  <si>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</si>
  <si>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</si>
  <si>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</si>
  <si>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</si>
  <si>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</si>
  <si>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</si>
  <si>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</si>
  <si>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</si>
  <si>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</si>
  <si>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</si>
  <si>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</si>
  <si>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</si>
  <si>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</si>
  <si>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</si>
  <si>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</si>
  <si>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</si>
  <si>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</si>
  <si>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</si>
  <si>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</si>
  <si>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</si>
  <si>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</si>
  <si>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</si>
  <si>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</si>
  <si>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</si>
  <si>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</si>
  <si>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</si>
  <si>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</si>
  <si>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</si>
  <si>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</si>
  <si>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</si>
  <si>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</si>
  <si>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</si>
  <si>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</si>
  <si>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</si>
  <si>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</si>
  <si>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</si>
  <si>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</si>
  <si>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</si>
  <si>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</si>
  <si>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</si>
  <si>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</si>
  <si>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</si>
  <si>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</si>
  <si>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</si>
  <si>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</si>
  <si>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</si>
  <si>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</si>
  <si>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</si>
  <si>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</si>
  <si>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</si>
  <si>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</si>
  <si>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</si>
  <si>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</si>
  <si>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</si>
  <si>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</si>
  <si>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</si>
  <si>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</si>
  <si>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</si>
  <si>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</si>
  <si>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</si>
  <si>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</si>
  <si>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</si>
  <si>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</si>
  <si>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</si>
  <si>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</si>
  <si>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</si>
  <si>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</si>
  <si>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</si>
  <si>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</si>
  <si>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</si>
  <si>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</si>
  <si>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</si>
  <si>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</si>
  <si>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</si>
  <si>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</si>
  <si>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</si>
  <si>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</si>
  <si>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</si>
  <si>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</si>
  <si>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</si>
  <si>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</si>
  <si>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</si>
  <si>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</si>
  <si>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</si>
  <si>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</si>
  <si>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</si>
  <si>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</si>
  <si>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</si>
  <si>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</si>
  <si>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</si>
  <si>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</si>
  <si>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</si>
  <si>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</si>
  <si>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</si>
  <si>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</si>
  <si>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</si>
  <si>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</si>
  <si>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</si>
  <si>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</si>
  <si>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</si>
  <si>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</si>
  <si>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</si>
  <si>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</si>
  <si>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</si>
  <si>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</si>
  <si>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</si>
  <si>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</si>
  <si>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</si>
  <si>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</si>
  <si>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</si>
  <si>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</si>
  <si>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</si>
  <si>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</si>
  <si>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</si>
  <si>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</si>
  <si>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</si>
  <si>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</si>
  <si>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</si>
  <si>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</si>
  <si>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</si>
  <si>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</si>
  <si>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</si>
  <si>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</si>
  <si>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</si>
  <si>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</si>
  <si>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</si>
  <si>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</si>
  <si>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</si>
  <si>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</si>
  <si>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</si>
  <si>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</si>
  <si>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</si>
  <si>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</si>
  <si>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</si>
  <si>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</si>
  <si>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</si>
  <si>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</si>
  <si>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</si>
  <si>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</si>
  <si>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</si>
  <si>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</si>
  <si>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</si>
  <si>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</si>
  <si>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</si>
  <si>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</si>
  <si>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</si>
  <si>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</si>
  <si>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</si>
  <si>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</si>
  <si>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</si>
  <si>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</si>
  <si>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</si>
  <si>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</si>
  <si>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</si>
  <si>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</si>
  <si>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</si>
  <si>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</si>
  <si>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</si>
  <si>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</si>
  <si>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</si>
  <si>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</si>
  <si>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</si>
  <si>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</si>
  <si>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</si>
  <si>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</si>
  <si>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</si>
  <si>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</si>
  <si>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</si>
  <si>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</si>
  <si>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</si>
  <si>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</si>
  <si>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</si>
  <si>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</si>
  <si>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</si>
  <si>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</si>
  <si>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</si>
  <si>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</si>
  <si>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</si>
  <si>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</si>
  <si>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</si>
  <si>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</si>
  <si>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</si>
  <si>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</si>
  <si>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</si>
  <si>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</si>
  <si>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</si>
  <si>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</si>
  <si>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</si>
  <si>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</si>
  <si>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</si>
  <si>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</si>
  <si>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</si>
  <si>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</si>
  <si>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</si>
  <si>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</si>
  <si>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</si>
  <si>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</si>
  <si>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</si>
  <si>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</si>
  <si>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</si>
  <si>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</si>
  <si>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</si>
  <si>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</si>
  <si>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</si>
  <si>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</si>
  <si>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</si>
  <si>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</si>
  <si>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</si>
  <si>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</si>
  <si>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</si>
  <si>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</si>
  <si>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</si>
  <si>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</si>
  <si>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</si>
  <si>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</si>
  <si>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</si>
  <si>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</si>
  <si>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</si>
  <si>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</si>
  <si>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</si>
  <si>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</si>
  <si>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</si>
  <si>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</si>
  <si>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</si>
  <si>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</si>
  <si>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</si>
  <si>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</si>
  <si>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</si>
  <si>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</si>
  <si>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</si>
  <si>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</si>
  <si>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</si>
  <si>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</si>
  <si>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</si>
  <si>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</si>
  <si>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</si>
  <si>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</si>
  <si>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</si>
  <si>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</si>
  <si>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</si>
  <si>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</si>
  <si>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</si>
  <si>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</si>
  <si>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</si>
  <si>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</si>
  <si>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</si>
  <si>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</si>
  <si>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</si>
  <si>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</si>
  <si>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</si>
  <si>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</si>
  <si>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</si>
  <si>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</si>
  <si>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</si>
  <si>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</si>
  <si>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</si>
  <si>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</si>
  <si>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</si>
  <si>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</si>
  <si>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</si>
  <si>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</si>
  <si>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</si>
  <si>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</si>
  <si>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</si>
  <si>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</si>
  <si>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</si>
  <si>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</si>
  <si>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</si>
  <si>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</si>
  <si>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</si>
  <si>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</si>
  <si>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</si>
  <si>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</si>
  <si>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</si>
  <si>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</si>
  <si>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</si>
  <si>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</si>
  <si>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</si>
  <si>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</si>
  <si>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</si>
  <si>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</si>
  <si>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</si>
  <si>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</si>
  <si>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</si>
  <si>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</si>
  <si>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</si>
  <si>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</si>
  <si>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</si>
  <si>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</si>
  <si>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</si>
  <si>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</si>
  <si>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</si>
  <si>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</si>
  <si>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</si>
  <si>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</si>
  <si>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</si>
  <si>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</si>
  <si>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</si>
  <si>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</si>
  <si>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</si>
  <si>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</si>
  <si>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</si>
  <si>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</si>
  <si>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</si>
  <si>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</si>
  <si>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</si>
  <si>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</si>
  <si>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</si>
  <si>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</si>
  <si>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</si>
  <si>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</si>
  <si>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</si>
  <si>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</si>
  <si>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</si>
  <si>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</si>
  <si>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</si>
  <si>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</si>
  <si>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</si>
  <si>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</si>
  <si>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</si>
  <si>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</si>
  <si>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</si>
  <si>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</si>
  <si>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</si>
  <si>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</si>
  <si>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</si>
  <si>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</si>
  <si>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</si>
  <si>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</si>
  <si>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</si>
  <si>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</si>
  <si>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</si>
  <si>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</si>
  <si>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</si>
  <si>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</si>
  <si>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</si>
  <si>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</si>
  <si>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</si>
  <si>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</si>
  <si>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</si>
  <si>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</si>
  <si>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</si>
  <si>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</si>
  <si>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</si>
  <si>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</si>
  <si>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</si>
  <si>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</si>
  <si>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</si>
  <si>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</si>
  <si>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</si>
  <si>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</si>
  <si>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</si>
  <si>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</si>
  <si>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</si>
  <si>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</si>
  <si>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</si>
  <si>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</si>
  <si>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</si>
  <si>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</si>
  <si>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</si>
  <si>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</si>
  <si>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</si>
  <si>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</si>
  <si>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</si>
  <si>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</si>
  <si>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</si>
  <si>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</si>
  <si>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</si>
  <si>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</si>
  <si>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</si>
  <si>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</si>
  <si>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</si>
  <si>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</si>
  <si>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</si>
  <si>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</si>
  <si>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</si>
  <si>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</si>
  <si>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</si>
  <si>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</si>
  <si>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</si>
  <si>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</si>
  <si>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</si>
  <si>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</si>
  <si>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</si>
  <si>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</si>
  <si>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</si>
  <si>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</si>
  <si>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</si>
  <si>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</si>
  <si>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</si>
  <si>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</si>
  <si>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</si>
  <si>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</si>
  <si>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</si>
  <si>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</si>
  <si>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</si>
  <si>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</si>
  <si>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</si>
  <si>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</si>
  <si>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</si>
  <si>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</si>
  <si>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</si>
  <si>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</si>
  <si>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</si>
  <si>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</si>
  <si>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</si>
  <si>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</si>
  <si>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</si>
  <si>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</si>
  <si>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</si>
  <si>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</si>
  <si>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</si>
  <si>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</si>
  <si>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</si>
  <si>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</si>
  <si>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</si>
  <si>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</si>
  <si>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</si>
  <si>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</si>
  <si>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</si>
  <si>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</si>
  <si>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</si>
  <si>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</si>
  <si>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</si>
  <si>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</si>
  <si>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</si>
  <si>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</si>
  <si>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</si>
  <si>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</si>
  <si>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</si>
  <si>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</si>
  <si>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</si>
  <si>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</si>
  <si>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</si>
  <si>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</si>
  <si>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</si>
  <si>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</si>
  <si>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</si>
  <si>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</si>
  <si>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</si>
  <si>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</si>
  <si>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</si>
  <si>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</si>
  <si>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</si>
  <si>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</si>
  <si>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</si>
  <si>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</si>
  <si>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</si>
  <si>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</si>
  <si>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</si>
  <si>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</si>
  <si>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</si>
  <si>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</si>
  <si>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</si>
  <si>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</si>
  <si>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</si>
  <si>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</si>
  <si>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</si>
  <si>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</si>
  <si>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</si>
  <si>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</si>
  <si>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</si>
  <si>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</si>
  <si>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</si>
  <si>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</si>
  <si>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</si>
  <si>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</si>
  <si>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</si>
  <si>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</si>
  <si>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</si>
  <si>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</si>
  <si>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</si>
  <si>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</si>
  <si>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</si>
  <si>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</si>
  <si>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</si>
  <si>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</si>
  <si>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</si>
  <si>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</si>
  <si>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</si>
  <si>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</si>
  <si>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</si>
  <si>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</si>
  <si>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</si>
  <si>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</si>
  <si>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</si>
  <si>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</si>
  <si>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</si>
  <si>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</si>
  <si>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</si>
  <si>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</si>
  <si>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</si>
  <si>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</si>
  <si>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</si>
  <si>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</si>
  <si>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</si>
  <si>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</si>
  <si>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</si>
  <si>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</si>
  <si>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</si>
  <si>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</si>
  <si>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</si>
  <si>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</si>
  <si>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</si>
  <si>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</si>
  <si>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</si>
  <si>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</si>
  <si>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</si>
  <si>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</si>
  <si>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</si>
  <si>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</si>
  <si>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</si>
  <si>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</si>
  <si>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</si>
  <si>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</si>
  <si>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</si>
  <si>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</si>
  <si>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</si>
  <si>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</si>
  <si>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</si>
  <si>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</si>
  <si>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</si>
  <si>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</si>
  <si>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</si>
  <si>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</si>
  <si>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</si>
  <si>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</si>
  <si>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</si>
  <si>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</si>
  <si>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</si>
  <si>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</si>
  <si>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</si>
  <si>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</si>
  <si>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</si>
  <si>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</si>
  <si>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</si>
  <si>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</si>
  <si>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</si>
  <si>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</si>
  <si>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</si>
  <si>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</si>
  <si>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</si>
  <si>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</si>
  <si>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</si>
  <si>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</si>
  <si>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</si>
  <si>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</si>
  <si>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</si>
  <si>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</si>
  <si>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</si>
  <si>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</si>
  <si>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</si>
  <si>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</si>
  <si>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</si>
  <si>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</si>
  <si>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</si>
  <si>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</si>
  <si>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</si>
  <si>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</si>
  <si>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</si>
  <si>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</si>
  <si>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</si>
  <si>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</si>
  <si>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</si>
  <si>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</si>
  <si>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</si>
  <si>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</si>
  <si>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</si>
  <si>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</si>
  <si>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</si>
  <si>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</si>
  <si>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</si>
  <si>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</si>
  <si>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</si>
  <si>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</si>
  <si>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</si>
  <si>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</si>
  <si>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</si>
  <si>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</si>
  <si>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</si>
  <si>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</si>
  <si>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</si>
  <si>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</si>
  <si>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</si>
  <si>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</si>
  <si>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</si>
  <si>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</si>
  <si>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</si>
  <si>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</si>
  <si>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</si>
  <si>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</si>
  <si>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</si>
  <si>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</si>
  <si>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</si>
  <si>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</si>
  <si>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</si>
  <si>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</si>
  <si>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</si>
  <si>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</si>
  <si>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</si>
  <si>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</si>
  <si>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</si>
  <si>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</si>
  <si>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</si>
  <si>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</si>
  <si>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</si>
  <si>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</si>
  <si>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</si>
  <si>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</si>
  <si>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</si>
  <si>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</si>
  <si>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</si>
  <si>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</si>
  <si>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</si>
  <si>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</si>
  <si>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</si>
  <si>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</si>
  <si>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</si>
  <si>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</si>
  <si>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</si>
  <si>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</si>
  <si>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</si>
  <si>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</si>
  <si>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</si>
  <si>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</si>
  <si>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</si>
  <si>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</si>
  <si>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</si>
  <si>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</si>
  <si>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</si>
  <si>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</si>
  <si>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</si>
  <si>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</si>
  <si>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</si>
  <si>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</si>
  <si>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</si>
  <si>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</si>
  <si>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</si>
  <si>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</si>
  <si>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</si>
  <si>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</si>
  <si>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</si>
  <si>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</si>
  <si>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</si>
  <si>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</si>
  <si>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</si>
  <si>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</si>
  <si>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</si>
  <si>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</si>
  <si>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</si>
  <si>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</si>
  <si>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</si>
  <si>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</si>
  <si>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</si>
  <si>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</si>
  <si>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</si>
  <si>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</si>
  <si>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</si>
  <si>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</si>
  <si>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</si>
  <si>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</si>
  <si>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</si>
  <si>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</si>
  <si>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</si>
  <si>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</si>
  <si>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</si>
  <si>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</si>
  <si>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</si>
  <si>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</si>
  <si>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</si>
  <si>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</si>
  <si>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</si>
  <si>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</si>
  <si>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</si>
  <si>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</si>
  <si>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</si>
  <si>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</si>
  <si>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</si>
  <si>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</si>
  <si>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</si>
  <si>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</si>
  <si>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</si>
  <si>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</si>
  <si>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</si>
  <si>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</si>
  <si>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</si>
  <si>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</si>
  <si>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</si>
  <si>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</si>
  <si>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</si>
  <si>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</si>
  <si>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</si>
  <si>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</si>
  <si>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</si>
  <si>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</si>
  <si>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</si>
  <si>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</si>
  <si>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</si>
  <si>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</si>
  <si>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</si>
  <si>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</si>
  <si>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</si>
  <si>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</si>
  <si>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</si>
  <si>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</si>
  <si>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</si>
  <si>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</si>
  <si>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</si>
  <si>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</si>
  <si>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</si>
  <si>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</si>
  <si>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</si>
  <si>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</si>
  <si>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</si>
  <si>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</si>
  <si>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</si>
  <si>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</si>
  <si>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</si>
  <si>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</si>
  <si>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</si>
  <si>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</si>
  <si>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</si>
  <si>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</si>
  <si>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</si>
  <si>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</si>
  <si>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</si>
  <si>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</si>
  <si>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</si>
  <si>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</si>
  <si>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</si>
  <si>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</si>
  <si>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</si>
  <si>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</si>
  <si>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</si>
  <si>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</si>
  <si>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</si>
  <si>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</si>
  <si>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</si>
  <si>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</si>
  <si>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</si>
  <si>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</si>
  <si>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</si>
  <si>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</si>
  <si>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</si>
  <si>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</si>
  <si>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</si>
  <si>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</si>
  <si>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</si>
  <si>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</si>
  <si>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</si>
  <si>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</si>
  <si>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</si>
  <si>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</si>
  <si>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</si>
  <si>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</si>
  <si>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</si>
  <si>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</si>
  <si>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</si>
  <si>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</si>
  <si>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</si>
  <si>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</si>
  <si>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</si>
  <si>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</si>
  <si>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</si>
  <si>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</si>
  <si>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</si>
  <si>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</si>
  <si>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</si>
  <si>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</si>
  <si>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</si>
  <si>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</si>
  <si>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</si>
  <si>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</si>
  <si>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</si>
  <si>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</si>
  <si>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</si>
  <si>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</si>
  <si>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</si>
  <si>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</si>
  <si>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</si>
  <si>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</si>
  <si>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</si>
  <si>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</si>
  <si>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</si>
  <si>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</si>
  <si>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</si>
  <si>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</si>
  <si>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</si>
  <si>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</si>
  <si>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</si>
  <si>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</si>
  <si>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</si>
  <si>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</si>
  <si>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</si>
  <si>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</si>
  <si>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</si>
  <si>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</si>
  <si>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</si>
  <si>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</si>
  <si>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</si>
  <si>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</si>
  <si>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</si>
  <si>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</si>
  <si>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</si>
  <si>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</si>
  <si>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</si>
  <si>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</si>
  <si>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</si>
  <si>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</si>
  <si>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</si>
  <si>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</si>
  <si>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</si>
  <si>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</si>
  <si>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</si>
  <si>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</si>
  <si>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</si>
  <si>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</si>
  <si>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</si>
  <si>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</si>
  <si>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</si>
  <si>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</si>
  <si>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</si>
  <si>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</si>
  <si>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</si>
  <si>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</si>
  <si>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</si>
  <si>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</si>
  <si>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</si>
  <si>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</si>
  <si>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</si>
  <si>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</si>
  <si>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</si>
  <si>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</si>
  <si>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</si>
  <si>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</si>
  <si>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</si>
  <si>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</si>
  <si>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</si>
  <si>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</si>
  <si>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</si>
  <si>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</si>
  <si>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</si>
  <si>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</si>
  <si>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</si>
  <si>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</si>
  <si>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</si>
  <si>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</si>
  <si>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</si>
  <si>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</si>
  <si>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</si>
  <si>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</si>
  <si>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</si>
  <si>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</si>
  <si>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</si>
  <si>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</si>
  <si>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</si>
  <si>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</si>
  <si>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</si>
  <si>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</si>
  <si>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</si>
  <si>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</si>
  <si>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</si>
  <si>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</si>
  <si>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</si>
  <si>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</si>
  <si>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</si>
  <si>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</si>
  <si>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</si>
  <si>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</si>
  <si>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</si>
  <si>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</si>
  <si>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</si>
  <si>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</si>
  <si>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</si>
  <si>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</si>
  <si>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</si>
  <si>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</si>
  <si>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</si>
  <si>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</si>
  <si>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</si>
  <si>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</si>
  <si>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</si>
  <si>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</si>
  <si>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</si>
  <si>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</si>
  <si>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</si>
  <si>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</si>
  <si>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</si>
  <si>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</si>
  <si>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</si>
  <si>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</si>
  <si>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</si>
  <si>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</si>
  <si>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</si>
  <si>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</si>
  <si>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</si>
  <si>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</si>
  <si>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</si>
  <si>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</si>
  <si>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</si>
  <si>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</si>
  <si>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</si>
  <si>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</si>
  <si>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</si>
  <si>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</si>
  <si>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</si>
  <si>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</si>
  <si>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</si>
  <si>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</si>
  <si>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</si>
  <si>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</si>
  <si>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</si>
  <si>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</si>
  <si>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</si>
  <si>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</si>
  <si>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</si>
  <si>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</si>
  <si>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</si>
  <si>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</si>
  <si>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</si>
  <si>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</si>
  <si>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</si>
  <si>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</si>
  <si>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</si>
  <si>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</si>
  <si>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</si>
  <si>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</si>
  <si>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</si>
  <si>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</si>
  <si>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</si>
  <si>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</si>
  <si>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</si>
  <si>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</si>
  <si>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</si>
  <si>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</si>
  <si>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</si>
  <si>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</si>
  <si>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</si>
  <si>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</si>
  <si>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</si>
  <si>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</si>
  <si>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</si>
  <si>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</si>
  <si>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</si>
  <si>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</si>
  <si>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</si>
  <si>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</si>
  <si>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</si>
  <si>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</si>
  <si>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</si>
  <si>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</si>
  <si>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</si>
  <si>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</si>
  <si>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</si>
  <si>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</si>
  <si>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</si>
  <si>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</si>
  <si>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</si>
  <si>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</si>
  <si>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</si>
  <si>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</si>
  <si>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</si>
  <si>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</si>
  <si>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</si>
  <si>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</si>
  <si>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</si>
  <si>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</si>
  <si>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</si>
  <si>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</si>
  <si>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</si>
  <si>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</si>
  <si>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</si>
  <si>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</si>
  <si>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</si>
  <si>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</si>
  <si>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</si>
  <si>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</si>
  <si>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</si>
  <si>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</si>
  <si>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</si>
  <si>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</si>
  <si>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</si>
  <si>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</si>
  <si>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</si>
  <si>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</si>
  <si>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</si>
  <si>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</si>
  <si>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</si>
  <si>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</si>
  <si>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</si>
  <si>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</si>
  <si>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</si>
  <si>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</si>
  <si>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</si>
  <si>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</si>
  <si>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</si>
  <si>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</si>
  <si>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</si>
  <si>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</si>
  <si>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</si>
  <si>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</si>
  <si>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</si>
  <si>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</si>
  <si>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</si>
  <si>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</si>
  <si>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</si>
  <si>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</si>
  <si>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</si>
  <si>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</si>
  <si>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</si>
  <si>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</si>
  <si>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</si>
  <si>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</si>
  <si>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</si>
  <si>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</si>
  <si>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</si>
  <si>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</si>
  <si>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</si>
  <si>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</si>
  <si>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</si>
  <si>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</si>
  <si>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</si>
  <si>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</si>
  <si>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</si>
  <si>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</si>
  <si>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</si>
  <si>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</si>
  <si>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</si>
  <si>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</si>
  <si>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</si>
  <si>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</si>
  <si>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</si>
  <si>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</si>
  <si>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</si>
  <si>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</si>
  <si>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</si>
  <si>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</si>
  <si>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</si>
  <si>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</si>
  <si>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</si>
  <si>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</si>
  <si>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</si>
  <si>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</si>
  <si>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</si>
  <si>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</si>
  <si>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</si>
  <si>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</si>
  <si>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</si>
  <si>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</si>
  <si>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</si>
  <si>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</si>
  <si>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</si>
  <si>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</si>
  <si>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</si>
  <si>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</si>
  <si>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</si>
  <si>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</si>
  <si>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</si>
  <si>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</si>
  <si>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</si>
  <si>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</si>
  <si>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</si>
  <si>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</si>
  <si>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</si>
  <si>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</si>
  <si>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</si>
  <si>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</si>
  <si>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</si>
  <si>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</si>
  <si>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</si>
  <si>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</si>
  <si>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</si>
  <si>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</si>
  <si>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</si>
  <si>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</si>
  <si>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</si>
  <si>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</si>
  <si>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</si>
  <si>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</si>
  <si>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</si>
  <si>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</si>
  <si>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</si>
  <si>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</si>
  <si>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</si>
  <si>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</si>
  <si>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</si>
  <si>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</si>
  <si>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</si>
  <si>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</si>
  <si>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</si>
  <si>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</si>
  <si>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</si>
  <si>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</si>
  <si>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</si>
  <si>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</si>
  <si>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</si>
  <si>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</si>
  <si>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</si>
  <si>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</si>
  <si>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</si>
  <si>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</si>
  <si>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</si>
  <si>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</si>
  <si>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</si>
  <si>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</si>
  <si>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</si>
  <si>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</si>
  <si>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</si>
  <si>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</si>
  <si>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</si>
  <si>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</si>
  <si>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</si>
  <si>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</si>
  <si>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</si>
  <si>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</si>
  <si>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</si>
  <si>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</si>
  <si>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</si>
  <si>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</si>
  <si>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</si>
  <si>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</si>
  <si>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</si>
  <si>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</si>
  <si>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</si>
  <si>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</si>
  <si>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</si>
  <si>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</si>
  <si>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</si>
  <si>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</si>
  <si>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</si>
  <si>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</si>
  <si>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</si>
  <si>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</si>
  <si>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</si>
  <si>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</si>
  <si>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</si>
  <si>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</si>
  <si>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</si>
  <si>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</si>
  <si>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</si>
  <si>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</si>
  <si>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</si>
  <si>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</si>
  <si>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</si>
  <si>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</si>
  <si>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</si>
  <si>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</si>
  <si>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</si>
  <si>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</si>
  <si>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</si>
  <si>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</si>
  <si>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</si>
  <si>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</si>
  <si>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</si>
  <si>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</si>
  <si>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</si>
  <si>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</si>
  <si>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</si>
  <si>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</si>
  <si>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</si>
  <si>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</si>
  <si>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</si>
  <si>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</si>
  <si>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</si>
  <si>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</si>
  <si>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</si>
  <si>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</si>
  <si>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</si>
  <si>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</si>
  <si>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</si>
  <si>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</si>
  <si>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</si>
  <si>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</si>
  <si>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</si>
  <si>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</si>
  <si>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</si>
  <si>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</si>
  <si>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</si>
  <si>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</si>
  <si>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</si>
  <si>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</si>
  <si>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</si>
  <si>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</si>
  <si>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</si>
  <si>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</si>
  <si>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</si>
  <si>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</si>
  <si>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</si>
  <si>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</si>
  <si>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</si>
  <si>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</si>
  <si>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</si>
  <si>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</si>
  <si>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</si>
  <si>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</si>
  <si>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</si>
  <si>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</si>
  <si>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</si>
  <si>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</si>
  <si>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</si>
  <si>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</si>
  <si>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</si>
  <si>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</si>
  <si>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</si>
  <si>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</si>
  <si>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</si>
  <si>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</si>
  <si>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</si>
  <si>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</si>
  <si>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</si>
  <si>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</si>
  <si>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</si>
  <si>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</si>
  <si>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</si>
  <si>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</si>
  <si>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</si>
  <si>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</si>
  <si>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</si>
  <si>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</si>
  <si>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</si>
  <si>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</si>
  <si>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</si>
  <si>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</si>
  <si>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</si>
  <si>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</si>
  <si>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</si>
  <si>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</si>
  <si>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</si>
  <si>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</si>
  <si>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</si>
  <si>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</si>
  <si>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</si>
  <si>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</si>
  <si>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</si>
  <si>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</si>
  <si>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</si>
  <si>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</si>
  <si>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</si>
  <si>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</si>
  <si>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</si>
  <si>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</si>
  <si>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</si>
  <si>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</si>
  <si>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</si>
  <si>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</si>
  <si>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</si>
  <si>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</si>
  <si>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</si>
  <si>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</si>
  <si>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</si>
  <si>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</si>
  <si>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</si>
  <si>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</si>
  <si>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</si>
  <si>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</si>
  <si>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</si>
  <si>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</si>
  <si>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</si>
  <si>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</si>
  <si>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</si>
  <si>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</si>
  <si>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</si>
  <si>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</si>
  <si>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</si>
  <si>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</si>
  <si>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</si>
  <si>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</si>
  <si>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</si>
  <si>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</si>
  <si>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</si>
  <si>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</si>
  <si>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</si>
  <si>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</si>
  <si>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</si>
  <si>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</si>
  <si>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</si>
  <si>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</si>
  <si>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</si>
  <si>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</si>
  <si>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</si>
  <si>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</si>
  <si>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</si>
  <si>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</si>
  <si>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</si>
  <si>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</si>
  <si>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</si>
  <si>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</si>
  <si>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</si>
  <si>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</si>
  <si>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</si>
  <si>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</si>
  <si>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</si>
  <si>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</si>
  <si>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</si>
  <si>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</si>
  <si>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</si>
  <si>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</si>
  <si>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</si>
  <si>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</si>
  <si>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</si>
  <si>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</si>
  <si>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</si>
  <si>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</si>
  <si>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</si>
  <si>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</si>
  <si>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</si>
  <si>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</si>
  <si>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</si>
  <si>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</si>
  <si>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</si>
  <si>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</si>
  <si>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</si>
  <si>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</si>
  <si>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</si>
  <si>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</si>
  <si>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</si>
  <si>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</si>
  <si>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</si>
  <si>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</si>
  <si>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</si>
  <si>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</si>
  <si>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</si>
  <si>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</si>
  <si>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</si>
  <si>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</si>
  <si>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</si>
  <si>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</si>
  <si>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</si>
  <si>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</si>
  <si>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</si>
  <si>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</si>
  <si>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</si>
  <si>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</si>
  <si>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</si>
  <si>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</si>
  <si>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</si>
  <si>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</si>
  <si>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</si>
  <si>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</si>
  <si>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</si>
  <si>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</si>
  <si>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</si>
  <si>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</si>
  <si>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</si>
  <si>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</si>
  <si>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</si>
  <si>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</si>
  <si>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</si>
  <si>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</si>
  <si>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</si>
  <si>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</si>
  <si>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</si>
  <si>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</si>
  <si>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</si>
  <si>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</si>
  <si>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</si>
  <si>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</si>
  <si>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</si>
  <si>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</si>
  <si>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</si>
  <si>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</si>
  <si>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</si>
  <si>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</si>
  <si>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</si>
  <si>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</si>
  <si>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</si>
  <si>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</si>
  <si>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</si>
  <si>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</si>
  <si>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</si>
  <si>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</si>
  <si>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</si>
  <si>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</si>
  <si>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</si>
  <si>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</si>
  <si>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</si>
  <si>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</si>
  <si>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</si>
  <si>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</si>
  <si>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</si>
  <si>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</si>
  <si>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</si>
  <si>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</si>
  <si>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</si>
  <si>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</si>
  <si>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</si>
  <si>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</si>
  <si>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</si>
  <si>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</si>
  <si>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</si>
  <si>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</si>
  <si>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</si>
  <si>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</si>
  <si>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</si>
  <si>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</si>
  <si>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</si>
  <si>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</si>
  <si>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</si>
  <si>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</si>
  <si>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</si>
  <si>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</si>
  <si>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</si>
  <si>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</si>
  <si>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</si>
  <si>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</si>
  <si>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</si>
  <si>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</si>
  <si>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</si>
  <si>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</si>
  <si>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</si>
  <si>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</si>
  <si>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</si>
  <si>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</si>
  <si>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</si>
  <si>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</si>
  <si>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</si>
  <si>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</si>
  <si>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</si>
  <si>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</si>
  <si>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</si>
  <si>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</si>
  <si>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</si>
  <si>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</si>
  <si>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</si>
  <si>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</si>
  <si>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</si>
  <si>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</si>
  <si>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</si>
  <si>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</si>
  <si>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</si>
  <si>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</si>
  <si>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</si>
  <si>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</si>
  <si>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</si>
  <si>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</si>
  <si>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</si>
  <si>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</si>
  <si>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</si>
  <si>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</si>
  <si>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</si>
  <si>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</si>
  <si>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</si>
  <si>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</si>
  <si>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</si>
  <si>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</si>
  <si>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</si>
  <si>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</si>
  <si>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</si>
  <si>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</si>
  <si>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</si>
  <si>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</si>
  <si>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</si>
  <si>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</si>
  <si>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</si>
  <si>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</si>
  <si>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</si>
  <si>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</si>
  <si>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</si>
  <si>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</si>
  <si>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</si>
  <si>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</si>
  <si>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</si>
  <si>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</si>
  <si>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</si>
  <si>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</si>
  <si>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</si>
  <si>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</si>
  <si>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</si>
  <si>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</si>
  <si>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</si>
  <si>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</si>
  <si>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</si>
  <si>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</si>
  <si>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</si>
  <si>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</si>
  <si>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</si>
  <si>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</si>
  <si>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</si>
  <si>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</si>
  <si>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</si>
  <si>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</si>
  <si>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</si>
  <si>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</si>
  <si>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</si>
  <si>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</si>
  <si>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</si>
  <si>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</si>
  <si>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</si>
  <si>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</si>
  <si>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</si>
  <si>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</si>
  <si>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</si>
  <si>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</si>
  <si>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</si>
  <si>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</si>
  <si>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</si>
  <si>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</si>
  <si>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</si>
  <si>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</si>
  <si>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</si>
  <si>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</si>
  <si>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</si>
  <si>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</si>
  <si>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</si>
  <si>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</si>
  <si>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</si>
  <si>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</si>
  <si>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</si>
  <si>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</si>
  <si>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</si>
  <si>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</si>
  <si>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</si>
  <si>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</si>
  <si>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</si>
  <si>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</si>
  <si>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</si>
  <si>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</si>
  <si>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</si>
  <si>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</si>
  <si>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</si>
  <si>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</si>
  <si>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</si>
  <si>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</si>
  <si>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</si>
  <si>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</si>
  <si>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</si>
  <si>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</si>
  <si>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</si>
  <si>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</si>
  <si>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</si>
  <si>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</si>
  <si>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</si>
  <si>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</si>
  <si>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</si>
  <si>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</si>
  <si>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</si>
  <si>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</si>
  <si>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</si>
  <si>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</si>
  <si>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</si>
  <si>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</si>
  <si>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</si>
  <si>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</si>
  <si>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</si>
  <si>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</si>
  <si>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</si>
  <si>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</si>
  <si>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</si>
  <si>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</si>
  <si>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</si>
  <si>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</si>
  <si>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</si>
  <si>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</si>
  <si>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</si>
  <si>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</si>
  <si>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</si>
  <si>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</si>
  <si>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</si>
  <si>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</si>
  <si>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</si>
  <si>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</si>
  <si>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</si>
  <si>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</si>
  <si>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</si>
  <si>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</si>
  <si>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</si>
  <si>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</si>
  <si>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</si>
  <si>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</si>
  <si>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</si>
  <si>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</si>
  <si>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</si>
  <si>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</si>
  <si>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</si>
  <si>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</si>
  <si>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</si>
  <si>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</si>
  <si>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</si>
  <si>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</si>
  <si>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</si>
  <si>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</si>
  <si>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</si>
  <si>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</si>
  <si>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</si>
  <si>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</si>
  <si>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</si>
  <si>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</si>
  <si>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</si>
  <si>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</si>
  <si>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</si>
  <si>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</si>
  <si>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</si>
  <si>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</si>
  <si>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</si>
  <si>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</si>
  <si>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</si>
  <si>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</si>
  <si>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</si>
  <si>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</si>
  <si>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</si>
  <si>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</si>
  <si>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</si>
  <si>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</si>
  <si>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</si>
  <si>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</si>
  <si>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</si>
  <si>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</si>
  <si>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</si>
  <si>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</si>
  <si>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</si>
  <si>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</si>
  <si>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</si>
  <si>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</si>
  <si>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</si>
  <si>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</si>
  <si>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</si>
  <si>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</si>
  <si>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</si>
  <si>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</si>
  <si>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</si>
  <si>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</si>
  <si>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</si>
  <si>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</si>
  <si>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</si>
  <si>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</si>
  <si>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</si>
  <si>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</si>
  <si>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</si>
  <si>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</si>
  <si>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</si>
  <si>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</si>
  <si>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</si>
  <si>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</si>
  <si>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</si>
  <si>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</si>
  <si>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</si>
  <si>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</si>
  <si>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</si>
  <si>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</si>
  <si>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</si>
  <si>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</si>
  <si>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</si>
  <si>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</si>
  <si>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</si>
  <si>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</si>
  <si>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</si>
  <si>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</si>
  <si>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</si>
  <si>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</si>
  <si>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</si>
  <si>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</si>
  <si>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</si>
  <si>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</si>
  <si>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</si>
  <si>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</si>
  <si>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</si>
  <si>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</si>
  <si>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</si>
  <si>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</si>
  <si>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</si>
  <si>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</si>
  <si>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</si>
  <si>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</si>
  <si>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</si>
  <si>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</si>
  <si>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</si>
  <si>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</si>
  <si>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</si>
  <si>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</si>
  <si>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</si>
  <si>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</si>
  <si>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</si>
  <si>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</si>
  <si>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</si>
  <si>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</si>
  <si>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</si>
  <si>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</si>
  <si>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</si>
  <si>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</si>
  <si>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</si>
  <si>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</si>
  <si>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</si>
  <si>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</si>
  <si>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</si>
  <si>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</si>
  <si>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</si>
  <si>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</si>
  <si>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</si>
  <si>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</si>
  <si>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</si>
  <si>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</si>
  <si>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</si>
  <si>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</si>
  <si>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</si>
  <si>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</si>
  <si>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</si>
  <si>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</si>
  <si>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</si>
  <si>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</si>
  <si>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</si>
  <si>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</si>
  <si>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</si>
  <si>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</si>
  <si>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</si>
  <si>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</si>
  <si>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</si>
  <si>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</si>
  <si>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</si>
  <si>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</si>
  <si>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</si>
  <si>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</si>
  <si>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</si>
  <si>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</si>
  <si>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</si>
  <si>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</si>
  <si>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</si>
  <si>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</si>
  <si>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</si>
  <si>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</si>
  <si>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</si>
  <si>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</si>
  <si>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</si>
  <si>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</si>
  <si>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</si>
  <si>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</si>
  <si>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</si>
  <si>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</si>
  <si>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</si>
  <si>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</si>
  <si>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</si>
  <si>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</si>
  <si>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</si>
  <si>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</si>
  <si>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</si>
  <si>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</si>
  <si>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</si>
  <si>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</si>
  <si>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</si>
  <si>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</si>
  <si>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</si>
  <si>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</si>
  <si>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</si>
  <si>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</si>
  <si>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</si>
  <si>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</si>
  <si>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</si>
  <si>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</si>
  <si>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</si>
  <si>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</si>
  <si>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</si>
  <si>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</si>
  <si>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</si>
  <si>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</si>
  <si>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</si>
  <si>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</si>
  <si>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</si>
  <si>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</si>
  <si>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</si>
  <si>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</si>
  <si>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</si>
  <si>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</si>
  <si>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</si>
  <si>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</si>
  <si>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</si>
  <si>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</si>
  <si>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</si>
  <si>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</si>
  <si>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</si>
  <si>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</si>
  <si>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</si>
  <si>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</si>
  <si>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</si>
  <si>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</si>
  <si>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</si>
  <si>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</si>
  <si>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</si>
  <si>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</si>
  <si>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</si>
  <si>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</si>
  <si>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</si>
  <si>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</si>
  <si>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</si>
  <si>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</si>
  <si>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</si>
  <si>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</si>
  <si>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</si>
  <si>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</si>
  <si>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</si>
  <si>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</si>
  <si>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</si>
  <si>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</si>
  <si>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</si>
  <si>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</si>
  <si>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</si>
  <si>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</si>
  <si>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</si>
  <si>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</si>
  <si>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</si>
  <si>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</si>
  <si>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</si>
  <si>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</si>
  <si>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</si>
  <si>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</si>
  <si>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</si>
  <si>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</si>
  <si>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</si>
  <si>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</si>
  <si>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</si>
  <si>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</si>
  <si>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</si>
  <si>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</si>
  <si>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</si>
  <si>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</si>
  <si>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</si>
  <si>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</si>
  <si>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</si>
  <si>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</si>
  <si>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</si>
  <si>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</si>
  <si>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</si>
  <si>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</si>
  <si>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</si>
  <si>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</si>
  <si>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</si>
  <si>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</si>
  <si>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</si>
  <si>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</si>
  <si>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</si>
  <si>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</si>
  <si>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</si>
  <si>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</si>
  <si>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</si>
  <si>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</si>
  <si>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</si>
  <si>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</si>
  <si>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</si>
  <si>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</si>
  <si>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</si>
  <si>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</si>
  <si>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</si>
  <si>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</si>
  <si>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</si>
  <si>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</si>
  <si>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</si>
  <si>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</si>
  <si>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</si>
  <si>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</si>
  <si>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</si>
  <si>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</si>
  <si>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</si>
  <si>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</si>
  <si>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</si>
  <si>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</si>
  <si>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</si>
  <si>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</si>
  <si>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</si>
  <si>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</si>
  <si>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</si>
  <si>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</si>
  <si>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</si>
  <si>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</si>
  <si>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</si>
  <si>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</si>
  <si>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</si>
  <si>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</si>
  <si>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</si>
  <si>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</si>
  <si>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</si>
  <si>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</si>
  <si>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</si>
  <si>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</si>
  <si>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</si>
  <si>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</si>
  <si>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</si>
  <si>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</si>
  <si>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</si>
  <si>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</si>
  <si>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</si>
  <si>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</si>
  <si>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</si>
  <si>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</si>
  <si>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</si>
  <si>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</si>
  <si>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</si>
  <si>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</si>
  <si>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</si>
  <si>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</si>
  <si>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</si>
  <si>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</si>
  <si>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</si>
  <si>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</si>
  <si>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</si>
  <si>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</si>
  <si>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</si>
  <si>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</si>
  <si>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</si>
  <si>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</si>
  <si>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</si>
  <si>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</si>
  <si>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</si>
  <si>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</si>
  <si>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</si>
  <si>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</si>
  <si>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</si>
  <si>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</si>
  <si>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</si>
  <si>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</si>
  <si>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</si>
  <si>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</si>
  <si>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</si>
  <si>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</si>
  <si>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</si>
  <si>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</si>
  <si>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</si>
  <si>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</si>
  <si>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</si>
  <si>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</si>
  <si>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</si>
  <si>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</si>
  <si>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</si>
  <si>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</si>
  <si>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</si>
  <si>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</si>
  <si>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</si>
  <si>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</si>
  <si>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</si>
  <si>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</si>
  <si>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</si>
  <si>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</si>
  <si>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</si>
  <si>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</si>
  <si>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</si>
  <si>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</si>
  <si>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</si>
  <si>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</si>
  <si>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</si>
  <si>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</si>
  <si>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</si>
  <si>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</si>
  <si>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</si>
  <si>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</si>
  <si>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</si>
  <si>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</si>
  <si>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</si>
  <si>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</si>
  <si>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</si>
  <si>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</si>
  <si>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</si>
  <si>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</si>
  <si>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</si>
  <si>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</si>
  <si>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</si>
  <si>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</si>
  <si>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</si>
  <si>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</si>
  <si>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</si>
  <si>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</si>
  <si>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</si>
  <si>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</si>
  <si>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</si>
  <si>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</si>
  <si>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</si>
  <si>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</si>
  <si>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</si>
  <si>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</si>
  <si>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</si>
  <si>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</si>
  <si>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</si>
  <si>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</si>
  <si>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</si>
  <si>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</si>
  <si>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</si>
  <si>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</si>
  <si>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</si>
  <si>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</si>
  <si>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</si>
  <si>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</si>
  <si>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</si>
  <si>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</si>
  <si>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</si>
  <si>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</si>
  <si>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</si>
  <si>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</si>
  <si>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</si>
  <si>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</si>
  <si>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</si>
  <si>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</si>
  <si>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</si>
  <si>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</si>
  <si>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</si>
  <si>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</si>
  <si>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</si>
  <si>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</si>
  <si>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</si>
  <si>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</si>
  <si>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</si>
  <si>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</si>
  <si>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</si>
  <si>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</si>
  <si>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</si>
  <si>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</si>
  <si>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</si>
  <si>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</si>
  <si>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</si>
  <si>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</si>
  <si>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</si>
  <si>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</si>
  <si>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</si>
  <si>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</si>
  <si>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</si>
  <si>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</si>
  <si>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</si>
  <si>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</si>
  <si>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</si>
  <si>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</si>
  <si>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</si>
  <si>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</si>
  <si>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</si>
  <si>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</si>
  <si>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</si>
  <si>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</si>
  <si>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</si>
  <si>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</si>
  <si>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</si>
  <si>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</si>
  <si>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</si>
  <si>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</si>
  <si>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</si>
  <si>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</si>
  <si>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</si>
  <si>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</si>
  <si>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</si>
  <si>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</si>
  <si>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</si>
  <si>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</si>
  <si>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</si>
  <si>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</si>
  <si>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</si>
  <si>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</si>
  <si>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</si>
  <si>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</si>
  <si>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</si>
  <si>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</si>
  <si>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</si>
  <si>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</si>
  <si>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</si>
  <si>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</si>
  <si>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</si>
  <si>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</si>
  <si>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</si>
  <si>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</si>
  <si>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</si>
  <si>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</si>
  <si>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</si>
  <si>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</si>
  <si>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</si>
  <si>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</si>
  <si>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</si>
  <si>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</si>
  <si>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</si>
  <si>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</si>
  <si>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</si>
  <si>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</si>
  <si>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</si>
  <si>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</si>
  <si>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</si>
  <si>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</si>
  <si>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</si>
  <si>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</si>
  <si>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</si>
  <si>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</si>
  <si>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</si>
  <si>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</si>
  <si>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</si>
  <si>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2021-20-10000672</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</si>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</sst>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7" zoomScale="90" zoomScaleNormal="90"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459</v>
      </c>
      <c r="J20" s="150" t="s">
        <v>461</v>
      </c>
      <c r="K20" s="151">
        <v>13662936924</v>
      </c>
      <c r="L20" s="152"/>
      <c r="M20" s="152"/>
      <c r="N20" s="135">
        <f>+(M20-L20)/30</f>
        <v>0</v>
      </c>
      <c r="O20" s="138"/>
      <c r="U20" s="134"/>
      <c r="V20" s="105">
        <f ca="1">NOW()</f>
        <v>44193.998802546295</v>
      </c>
      <c r="W20" s="105">
        <f ca="1">NOW()</f>
        <v>44193.998802546295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42772</v>
      </c>
      <c r="F48" s="145">
        <v>43420</v>
      </c>
      <c r="G48" s="160">
        <f>IF(AND(E48&lt;&gt;"",F48&lt;&gt;""),((F48-E48)/30),"")</f>
        <v>21.6</v>
      </c>
      <c r="H48" s="114" t="s">
        <v>2678</v>
      </c>
      <c r="I48" s="113" t="s">
        <v>459</v>
      </c>
      <c r="J48" s="113" t="s">
        <v>461</v>
      </c>
      <c r="K48" s="116">
        <v>100000000</v>
      </c>
      <c r="L48" s="115"/>
      <c r="M48" s="117"/>
      <c r="N48" s="115" t="s">
        <v>2634</v>
      </c>
      <c r="O48" s="115" t="s">
        <v>26</v>
      </c>
      <c r="P48" s="78"/>
    </row>
    <row r="49" spans="1:16" s="6" customFormat="1" ht="24.75" customHeight="1" x14ac:dyDescent="0.25">
      <c r="A49" s="143">
        <v>2</v>
      </c>
      <c r="B49" s="111" t="s">
        <v>2679</v>
      </c>
      <c r="C49" s="112" t="s">
        <v>32</v>
      </c>
      <c r="D49" s="110"/>
      <c r="E49" s="145">
        <v>42408</v>
      </c>
      <c r="F49" s="145">
        <v>42685</v>
      </c>
      <c r="G49" s="160">
        <f t="shared" ref="G49:G50" si="2">IF(AND(E49&lt;&gt;"",F49&lt;&gt;""),((F49-E49)/30),"")</f>
        <v>9.2333333333333325</v>
      </c>
      <c r="H49" s="114" t="s">
        <v>2678</v>
      </c>
      <c r="I49" s="113" t="s">
        <v>459</v>
      </c>
      <c r="J49" s="113" t="s">
        <v>461</v>
      </c>
      <c r="K49" s="116">
        <v>50000000</v>
      </c>
      <c r="L49" s="115"/>
      <c r="M49" s="117"/>
      <c r="N49" s="115" t="s">
        <v>2634</v>
      </c>
      <c r="O49" s="115" t="s">
        <v>26</v>
      </c>
      <c r="P49" s="78"/>
    </row>
    <row r="50" spans="1:16" s="6" customFormat="1" ht="24.75" customHeight="1" x14ac:dyDescent="0.25">
      <c r="A50" s="143">
        <v>3</v>
      </c>
      <c r="B50" s="111" t="s">
        <v>2680</v>
      </c>
      <c r="C50" s="112" t="s">
        <v>32</v>
      </c>
      <c r="D50" s="110"/>
      <c r="E50" s="145">
        <v>42058</v>
      </c>
      <c r="F50" s="145">
        <v>42331</v>
      </c>
      <c r="G50" s="160">
        <f t="shared" si="2"/>
        <v>9.1</v>
      </c>
      <c r="H50" s="119" t="s">
        <v>2678</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2681</v>
      </c>
      <c r="C51" s="112" t="s">
        <v>32</v>
      </c>
      <c r="D51" s="110"/>
      <c r="E51" s="145">
        <v>41683</v>
      </c>
      <c r="F51" s="145">
        <v>41956</v>
      </c>
      <c r="G51" s="160">
        <f t="shared" ref="G51:G107" si="3">IF(AND(E51&lt;&gt;"",F51&lt;&gt;""),((F51-E51)/30),"")</f>
        <v>9.1</v>
      </c>
      <c r="H51" s="114" t="s">
        <v>2678</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2682</v>
      </c>
      <c r="C52" s="112" t="s">
        <v>32</v>
      </c>
      <c r="D52" s="110"/>
      <c r="E52" s="145">
        <v>41033</v>
      </c>
      <c r="F52" s="145">
        <v>41453</v>
      </c>
      <c r="G52" s="160">
        <f t="shared" si="3"/>
        <v>14</v>
      </c>
      <c r="H52" s="119" t="s">
        <v>2683</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2682</v>
      </c>
      <c r="C53" s="112" t="s">
        <v>32</v>
      </c>
      <c r="D53" s="110"/>
      <c r="E53" s="145">
        <v>40282</v>
      </c>
      <c r="F53" s="145">
        <v>40858</v>
      </c>
      <c r="G53" s="160">
        <f t="shared" si="3"/>
        <v>19.2</v>
      </c>
      <c r="H53" s="119" t="s">
        <v>2683</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546517476.96000004</v>
      </c>
      <c r="F185" s="92"/>
      <c r="G185" s="93"/>
      <c r="H185" s="88"/>
      <c r="I185" s="90" t="s">
        <v>2627</v>
      </c>
      <c r="J185" s="166">
        <f>+SUM(M179:M183)</f>
        <v>0.03</v>
      </c>
      <c r="K185" s="202" t="s">
        <v>2628</v>
      </c>
      <c r="L185" s="202"/>
      <c r="M185" s="94">
        <f>+J185*(SUM(K20:K35))</f>
        <v>409888107.71999997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2686</v>
      </c>
      <c r="L211" s="21"/>
      <c r="M211" s="21"/>
      <c r="N211" s="21"/>
      <c r="O211" s="8"/>
    </row>
    <row r="212" spans="1:15" x14ac:dyDescent="0.25">
      <c r="A212" s="9"/>
      <c r="B212" s="27" t="s">
        <v>2619</v>
      </c>
      <c r="C212" s="147" t="s">
        <v>2690</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