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CBF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70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<sst xmlns="http://schemas.openxmlformats.org/spreadsheetml/2006/main" count="3038" uniqueCount="2686">
  <si>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</si>
  <si>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</si>
  <si>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</si>
  <si>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</si>
  <si>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</si>
  <si>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</si>
  <si>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</si>
  <si>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</si>
  <si>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</si>
  <si>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</si>
  <si>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</si>
  <si>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</si>
  <si>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</si>
  <si>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</si>
  <si>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</si>
  <si>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</si>
  <si>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</si>
  <si>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</si>
  <si>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</si>
  <si>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</si>
  <si>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</si>
  <si>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</si>
  <si>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</si>
  <si>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</si>
  <si>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</si>
  <si>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</si>
  <si>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</si>
  <si>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</si>
  <si>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</si>
  <si>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</si>
  <si>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</si>
  <si>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</si>
  <si>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</si>
  <si>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</si>
  <si>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</si>
  <si>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</si>
  <si>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</si>
  <si>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</si>
  <si>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</si>
  <si>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</si>
  <si>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</si>
  <si>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</si>
  <si>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</si>
  <si>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</si>
  <si>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</si>
  <si>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</si>
  <si>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</si>
  <si>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</si>
  <si>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</si>
  <si>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</si>
  <si>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</si>
  <si>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</si>
  <si>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</si>
  <si>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</si>
  <si>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</si>
  <si>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</si>
  <si>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</si>
  <si>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</si>
  <si>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</si>
  <si>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</si>
  <si>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</si>
  <si>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</si>
  <si>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</si>
  <si>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</si>
  <si>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</si>
  <si>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</si>
  <si>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</si>
  <si>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</si>
  <si>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</si>
  <si>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</si>
  <si>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</si>
  <si>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</si>
  <si>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</si>
  <si>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</si>
  <si>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</si>
  <si>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</si>
  <si>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</si>
  <si>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</si>
  <si>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</si>
  <si>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</si>
  <si>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</si>
  <si>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</si>
  <si>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</si>
  <si>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</si>
  <si>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</si>
  <si>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</si>
  <si>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</si>
  <si>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</si>
  <si>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</si>
  <si>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</si>
  <si>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</si>
  <si>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</si>
  <si>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</si>
  <si>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</si>
  <si>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</si>
  <si>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</si>
  <si>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</si>
  <si>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</si>
  <si>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</si>
  <si>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</si>
  <si>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</si>
  <si>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</si>
  <si>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</si>
  <si>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</si>
  <si>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</si>
  <si>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</si>
  <si>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</si>
  <si>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</si>
  <si>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</si>
  <si>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</si>
  <si>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</si>
  <si>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</si>
  <si>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</si>
  <si>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</si>
  <si>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</si>
  <si>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</si>
  <si>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</si>
  <si>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</si>
  <si>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</si>
  <si>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</si>
  <si>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</si>
  <si>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</si>
  <si>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</si>
  <si>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</si>
  <si>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</si>
  <si>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</si>
  <si>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</si>
  <si>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</si>
  <si>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</si>
  <si>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</si>
  <si>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</si>
  <si>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</si>
  <si>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</si>
  <si>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</si>
  <si>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</si>
  <si>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</si>
  <si>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</si>
  <si>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</si>
  <si>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</si>
  <si>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</si>
  <si>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</si>
  <si>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</si>
  <si>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</si>
  <si>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</si>
  <si>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</si>
  <si>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</si>
  <si>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</si>
  <si>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</si>
  <si>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</si>
  <si>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</si>
  <si>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</si>
  <si>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</si>
  <si>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</si>
  <si>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</si>
  <si>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</si>
  <si>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</si>
  <si>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</si>
  <si>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</si>
  <si>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</si>
  <si>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</si>
  <si>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</si>
  <si>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</si>
  <si>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</si>
  <si>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</si>
  <si>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</si>
  <si>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</si>
  <si>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</si>
  <si>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</si>
  <si>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</si>
  <si>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</si>
  <si>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</si>
  <si>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</si>
  <si>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</si>
  <si>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</si>
  <si>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</si>
  <si>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</si>
  <si>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</si>
  <si>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</si>
  <si>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</si>
  <si>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</si>
  <si>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</si>
  <si>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</si>
  <si>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</si>
  <si>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</si>
  <si>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</si>
  <si>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</si>
  <si>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</si>
  <si>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</si>
  <si>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</si>
  <si>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</si>
  <si>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</si>
  <si>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</si>
  <si>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</si>
  <si>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</si>
  <si>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</si>
  <si>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</si>
  <si>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</si>
  <si>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</si>
  <si>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</si>
  <si>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</si>
  <si>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</si>
  <si>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</si>
  <si>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</si>
  <si>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</si>
  <si>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</si>
  <si>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</si>
  <si>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</si>
  <si>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</si>
  <si>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</si>
  <si>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</si>
  <si>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</si>
  <si>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</si>
  <si>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</si>
  <si>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</si>
  <si>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</si>
  <si>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</si>
  <si>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</si>
  <si>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</si>
  <si>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</si>
  <si>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</si>
  <si>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</si>
  <si>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</si>
  <si>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</si>
  <si>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</si>
  <si>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</si>
  <si>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</si>
  <si>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</si>
  <si>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</si>
  <si>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</si>
  <si>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</si>
  <si>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</si>
  <si>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</si>
  <si>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</si>
  <si>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</si>
  <si>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</si>
  <si>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</si>
  <si>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</si>
  <si>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</si>
  <si>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</si>
  <si>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</si>
  <si>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</si>
  <si>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</si>
  <si>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</si>
  <si>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</si>
  <si>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</si>
  <si>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</si>
  <si>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</si>
  <si>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</si>
  <si>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</si>
  <si>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</si>
  <si>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</si>
  <si>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</si>
  <si>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</si>
  <si>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</si>
  <si>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</si>
  <si>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</si>
  <si>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</si>
  <si>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</si>
  <si>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</si>
  <si>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</si>
  <si>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</si>
  <si>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</si>
  <si>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</si>
  <si>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</si>
  <si>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</si>
  <si>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</si>
  <si>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</si>
  <si>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</si>
  <si>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</si>
  <si>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</si>
  <si>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</si>
  <si>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</si>
  <si>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</si>
  <si>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</si>
  <si>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</si>
  <si>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</si>
  <si>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</si>
  <si>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</si>
  <si>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</si>
  <si>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</si>
  <si>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</si>
  <si>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</si>
  <si>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</si>
  <si>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</si>
  <si>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</si>
  <si>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</si>
  <si>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</si>
  <si>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</si>
  <si>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</si>
  <si>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</si>
  <si>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</si>
  <si>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</si>
  <si>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</si>
  <si>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</si>
  <si>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</si>
  <si>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</si>
  <si>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</si>
  <si>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</si>
  <si>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</si>
  <si>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</si>
  <si>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</si>
  <si>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</si>
  <si>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</si>
  <si>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</si>
  <si>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</si>
  <si>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</si>
  <si>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</si>
  <si>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</si>
  <si>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</si>
  <si>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</si>
  <si>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</si>
  <si>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</si>
  <si>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</si>
  <si>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</si>
  <si>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</si>
  <si>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</si>
  <si>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</si>
  <si>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</si>
  <si>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</si>
  <si>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</si>
  <si>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</si>
  <si>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</si>
  <si>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</si>
  <si>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</si>
  <si>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</si>
  <si>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</si>
  <si>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</si>
  <si>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</si>
  <si>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</si>
  <si>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</si>
  <si>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</si>
  <si>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</si>
  <si>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</si>
  <si>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</si>
  <si>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</si>
  <si>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</si>
  <si>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</si>
  <si>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</si>
  <si>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</si>
  <si>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</si>
  <si>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</si>
  <si>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</si>
  <si>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</si>
  <si>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</si>
  <si>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</si>
  <si>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</si>
  <si>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</si>
  <si>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</si>
  <si>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</si>
  <si>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</si>
  <si>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</si>
  <si>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</si>
  <si>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</si>
  <si>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</si>
  <si>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</si>
  <si>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</si>
  <si>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</si>
  <si>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</si>
  <si>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</si>
  <si>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</si>
  <si>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</si>
  <si>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</si>
  <si>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</si>
  <si>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</si>
  <si>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</si>
  <si>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</si>
  <si>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</si>
  <si>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</si>
  <si>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</si>
  <si>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</si>
  <si>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</si>
  <si>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</si>
  <si>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</si>
  <si>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</si>
  <si>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</si>
  <si>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</si>
  <si>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</si>
  <si>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</si>
  <si>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</si>
  <si>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</si>
  <si>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</si>
  <si>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</si>
  <si>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</si>
  <si>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</si>
  <si>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</si>
  <si>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</si>
  <si>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</si>
  <si>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</si>
  <si>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</si>
  <si>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</si>
  <si>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</si>
  <si>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</si>
  <si>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</si>
  <si>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</si>
  <si>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</si>
  <si>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</si>
  <si>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</si>
  <si>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</si>
  <si>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</si>
  <si>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</si>
  <si>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</si>
  <si>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</si>
  <si>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</si>
  <si>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</si>
  <si>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</si>
  <si>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</si>
  <si>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</si>
  <si>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</si>
  <si>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</si>
  <si>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</si>
  <si>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</si>
  <si>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</si>
  <si>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</si>
  <si>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</si>
  <si>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</si>
  <si>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</si>
  <si>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</si>
  <si>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</si>
  <si>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</si>
  <si>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</si>
  <si>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</si>
  <si>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</si>
  <si>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</si>
  <si>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</si>
  <si>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</si>
  <si>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</si>
  <si>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</si>
  <si>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</si>
  <si>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</si>
  <si>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</si>
  <si>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</si>
  <si>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</si>
  <si>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</si>
  <si>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</si>
  <si>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</si>
  <si>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</si>
  <si>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</si>
  <si>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</si>
  <si>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</si>
  <si>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</si>
  <si>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</si>
  <si>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</si>
  <si>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</si>
  <si>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</si>
  <si>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</si>
  <si>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</si>
  <si>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</si>
  <si>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</si>
  <si>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</si>
  <si>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</si>
  <si>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</si>
  <si>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</si>
  <si>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</si>
  <si>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</si>
  <si>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</si>
  <si>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</si>
  <si>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</si>
  <si>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</si>
  <si>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</si>
  <si>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</si>
  <si>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</si>
  <si>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</si>
  <si>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</si>
  <si>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</si>
  <si>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</si>
  <si>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</si>
  <si>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</si>
  <si>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</si>
  <si>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</si>
  <si>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</si>
  <si>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</si>
  <si>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</si>
  <si>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</si>
  <si>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</si>
  <si>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</si>
  <si>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</si>
  <si>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</si>
  <si>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</si>
  <si>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</si>
  <si>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</si>
  <si>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</si>
  <si>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</si>
  <si>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</si>
  <si>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</si>
  <si>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</si>
  <si>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</si>
  <si>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</si>
  <si>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</si>
  <si>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</si>
  <si>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</si>
  <si>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</si>
  <si>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</si>
  <si>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</si>
  <si>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</si>
  <si>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</si>
  <si>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</si>
  <si>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</si>
  <si>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</si>
  <si>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</si>
  <si>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</si>
  <si>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</si>
  <si>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</si>
  <si>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</si>
  <si>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</si>
  <si>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</si>
  <si>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</si>
  <si>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</si>
  <si>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</si>
  <si>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</si>
  <si>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</si>
  <si>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</si>
  <si>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</si>
  <si>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</si>
  <si>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</si>
  <si>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</si>
  <si>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</si>
  <si>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</si>
  <si>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</si>
  <si>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</si>
  <si>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</si>
  <si>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</si>
  <si>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</si>
  <si>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</si>
  <si>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</si>
  <si>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</si>
  <si>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</si>
  <si>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</si>
  <si>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</si>
  <si>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</si>
  <si>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</si>
  <si>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</si>
  <si>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</si>
  <si>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</si>
  <si>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</si>
  <si>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</si>
  <si>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</si>
  <si>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</si>
  <si>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</si>
  <si>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</si>
  <si>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</si>
  <si>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</si>
  <si>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</si>
  <si>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</si>
  <si>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</si>
  <si>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</si>
  <si>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</si>
  <si>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</si>
  <si>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</si>
  <si>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</si>
  <si>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</si>
  <si>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</si>
  <si>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</si>
  <si>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</si>
  <si>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</si>
  <si>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</si>
  <si>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</si>
  <si>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</si>
  <si>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</si>
  <si>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</si>
  <si>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</si>
  <si>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</si>
  <si>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</si>
  <si>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</si>
  <si>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</si>
  <si>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</si>
  <si>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</si>
  <si>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</si>
  <si>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</si>
  <si>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</si>
  <si>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</si>
  <si>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</si>
  <si>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</si>
  <si>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</si>
  <si>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</si>
  <si>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</si>
  <si>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</si>
  <si>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</si>
  <si>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</si>
  <si>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</si>
  <si>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</si>
  <si>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</si>
  <si>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</si>
  <si>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</si>
  <si>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</si>
  <si>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</si>
  <si>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</si>
  <si>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</si>
  <si>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</si>
  <si>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</si>
  <si>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</si>
  <si>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</si>
  <si>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</si>
  <si>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</si>
  <si>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</si>
  <si>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</si>
  <si>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</si>
  <si>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</si>
  <si>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</si>
  <si>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</si>
  <si>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</si>
  <si>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</si>
  <si>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</si>
  <si>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</si>
  <si>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</si>
  <si>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</si>
  <si>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</si>
  <si>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</si>
  <si>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</si>
  <si>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</si>
  <si>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</si>
  <si>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</si>
  <si>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</si>
  <si>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</si>
  <si>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</si>
  <si>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</si>
  <si>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</si>
  <si>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</si>
  <si>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</si>
  <si>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</si>
  <si>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</si>
  <si>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</si>
  <si>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</si>
  <si>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</si>
  <si>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</si>
  <si>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</si>
  <si>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</si>
  <si>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</si>
  <si>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</si>
  <si>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</si>
  <si>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</si>
  <si>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</si>
  <si>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</si>
  <si>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</si>
  <si>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</si>
  <si>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</si>
  <si>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</si>
  <si>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</si>
  <si>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</si>
  <si>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</si>
  <si>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</si>
  <si>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</si>
  <si>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</si>
  <si>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</si>
  <si>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</si>
  <si>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</si>
  <si>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</si>
  <si>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</si>
  <si>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</si>
  <si>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</si>
  <si>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</si>
  <si>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</si>
  <si>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</si>
  <si>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</si>
  <si>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</si>
  <si>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</si>
  <si>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</si>
  <si>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</si>
  <si>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</si>
  <si>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</si>
  <si>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</si>
  <si>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</si>
  <si>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</si>
  <si>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</si>
  <si>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</si>
  <si>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</si>
  <si>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</si>
  <si>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</si>
  <si>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</si>
  <si>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</si>
  <si>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</si>
  <si>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</si>
  <si>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</si>
  <si>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</si>
  <si>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</si>
  <si>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</si>
  <si>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</si>
  <si>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</si>
  <si>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</si>
  <si>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</si>
  <si>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</si>
  <si>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</si>
  <si>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</si>
  <si>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</si>
  <si>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</si>
  <si>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</si>
  <si>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</si>
  <si>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</si>
  <si>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</si>
  <si>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</si>
  <si>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</si>
  <si>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</si>
  <si>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</si>
  <si>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</si>
  <si>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</si>
  <si>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</si>
  <si>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</si>
  <si>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</si>
  <si>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</si>
  <si>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</si>
  <si>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</si>
  <si>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</si>
  <si>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</si>
  <si>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</si>
  <si>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</si>
  <si>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</si>
  <si>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</si>
  <si>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</si>
  <si>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</si>
  <si>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</si>
  <si>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</si>
  <si>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</si>
  <si>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</si>
  <si>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</si>
  <si>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</si>
  <si>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</si>
  <si>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</si>
  <si>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</si>
  <si>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</si>
  <si>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</si>
  <si>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</si>
  <si>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</si>
  <si>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</si>
  <si>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</si>
  <si>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</si>
  <si>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</si>
  <si>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</si>
  <si>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</si>
  <si>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</si>
  <si>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</si>
  <si>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</si>
  <si>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</si>
  <si>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</si>
  <si>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</si>
  <si>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</si>
  <si>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</si>
  <si>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</si>
  <si>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</si>
  <si>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</si>
  <si>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</si>
  <si>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</si>
  <si>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</si>
  <si>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</si>
  <si>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</si>
  <si>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</si>
  <si>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</si>
  <si>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</si>
  <si>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</si>
  <si>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</si>
  <si>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</si>
  <si>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</si>
  <si>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</si>
  <si>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</si>
  <si>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</si>
  <si>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</si>
  <si>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</si>
  <si>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</si>
  <si>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</si>
  <si>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</si>
  <si>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</si>
  <si>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</si>
  <si>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</si>
  <si>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</si>
  <si>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</si>
  <si>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</si>
  <si>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</si>
  <si>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</si>
  <si>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</si>
  <si>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</si>
  <si>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</si>
  <si>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</si>
  <si>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</si>
  <si>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</si>
  <si>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</si>
  <si>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</si>
  <si>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</si>
  <si>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</si>
  <si>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</si>
  <si>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</si>
  <si>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</si>
  <si>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</si>
  <si>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</si>
  <si>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</si>
  <si>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</si>
  <si>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</si>
  <si>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</si>
  <si>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</si>
  <si>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</si>
  <si>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</si>
  <si>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</si>
  <si>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</si>
  <si>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</si>
  <si>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</si>
  <si>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</si>
  <si>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</si>
  <si>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</si>
  <si>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</si>
  <si>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</si>
  <si>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</si>
  <si>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</si>
  <si>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</si>
  <si>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</si>
  <si>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</si>
  <si>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</si>
  <si>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</si>
  <si>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</si>
  <si>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</si>
  <si>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</si>
  <si>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</si>
  <si>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</si>
  <si>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</si>
  <si>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</si>
  <si>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</si>
  <si>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</si>
  <si>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</si>
  <si>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</si>
  <si>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</si>
  <si>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</si>
  <si>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</si>
  <si>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</si>
  <si>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</si>
  <si>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</si>
  <si>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</si>
  <si>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</si>
  <si>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</si>
  <si>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</si>
  <si>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</si>
  <si>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</si>
  <si>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</si>
  <si>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</si>
  <si>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</si>
  <si>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</si>
  <si>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</si>
  <si>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</si>
  <si>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</si>
  <si>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</si>
  <si>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</si>
  <si>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</si>
  <si>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</si>
  <si>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</si>
  <si>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</si>
  <si>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</si>
  <si>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</si>
  <si>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</si>
  <si>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</si>
  <si>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</si>
  <si>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</si>
  <si>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</si>
  <si>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</si>
  <si>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</si>
  <si>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</si>
  <si>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</si>
  <si>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</si>
  <si>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</si>
  <si>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</si>
  <si>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</si>
  <si>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</si>
  <si>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</si>
  <si>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</si>
  <si>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</si>
  <si>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</si>
  <si>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</si>
  <si>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</si>
  <si>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</si>
  <si>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</si>
  <si>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</si>
  <si>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</si>
  <si>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</si>
  <si>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</si>
  <si>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</si>
  <si>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</si>
  <si>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</si>
  <si>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</si>
  <si>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</si>
  <si>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</si>
  <si>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</si>
  <si>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</si>
  <si>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</si>
  <si>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</si>
  <si>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</si>
  <si>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</si>
  <si>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</si>
  <si>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</si>
  <si>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</si>
  <si>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</si>
  <si>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</si>
  <si>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</si>
  <si>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</si>
  <si>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</si>
  <si>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</si>
  <si>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</si>
  <si>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</si>
  <si>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</si>
  <si>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</si>
  <si>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</si>
  <si>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</si>
  <si>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</si>
  <si>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</si>
  <si>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</si>
  <si>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</si>
  <si>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</si>
  <si>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</si>
  <si>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</si>
  <si>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</si>
  <si>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</si>
  <si>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</si>
  <si>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</si>
  <si>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</si>
  <si>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</si>
  <si>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</si>
  <si>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</si>
  <si>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</si>
  <si>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</si>
  <si>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</si>
  <si>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</si>
  <si>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</si>
  <si>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</si>
  <si>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</si>
  <si>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</si>
  <si>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</si>
  <si>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</si>
  <si>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</si>
  <si>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</si>
  <si>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</si>
  <si>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</si>
  <si>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</si>
  <si>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</si>
  <si>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</si>
  <si>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</si>
  <si>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</si>
  <si>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</si>
  <si>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</si>
  <si>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</si>
  <si>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</si>
  <si>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</si>
  <si>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</si>
  <si>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</si>
  <si>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</si>
  <si>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</si>
  <si>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</si>
  <si>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</si>
  <si>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</si>
  <si>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</si>
  <si>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</si>
  <si>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</si>
  <si>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</si>
  <si>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</si>
  <si>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</si>
  <si>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</si>
  <si>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</si>
  <si>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</si>
  <si>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</si>
  <si>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</si>
  <si>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</si>
  <si>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</si>
  <si>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</si>
  <si>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</si>
  <si>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</si>
  <si>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</si>
  <si>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</si>
  <si>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</si>
  <si>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</si>
  <si>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</si>
  <si>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</si>
  <si>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</si>
  <si>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</si>
  <si>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</si>
  <si>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</si>
  <si>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</si>
  <si>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</si>
  <si>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</si>
  <si>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</si>
  <si>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</si>
  <si>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</si>
  <si>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</si>
  <si>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</si>
  <si>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</si>
  <si>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</si>
  <si>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</si>
  <si>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</si>
  <si>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</si>
  <si>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</si>
  <si>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</si>
  <si>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</si>
  <si>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</si>
  <si>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</si>
  <si>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</si>
  <si>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</si>
  <si>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</si>
  <si>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</si>
  <si>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</si>
  <si>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</si>
  <si>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</si>
  <si>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</si>
  <si>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</si>
  <si>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</si>
  <si>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</si>
  <si>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</si>
  <si>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</si>
  <si>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</si>
  <si>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</si>
  <si>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</si>
  <si>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</si>
  <si>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</si>
  <si>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</si>
  <si>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</si>
  <si>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</si>
  <si>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</si>
  <si>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</si>
  <si>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</si>
  <si>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</si>
  <si>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</si>
  <si>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</si>
  <si>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</si>
  <si>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</si>
  <si>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</si>
  <si>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</si>
  <si>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</si>
  <si>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</si>
  <si>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</si>
  <si>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</si>
  <si>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</si>
  <si>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</si>
  <si>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</si>
  <si>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</si>
  <si>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</si>
  <si>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</si>
  <si>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</si>
  <si>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</si>
  <si>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</si>
  <si>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</si>
  <si>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</si>
  <si>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</si>
  <si>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</si>
  <si>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</si>
  <si>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</si>
  <si>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</si>
  <si>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</si>
  <si>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</si>
  <si>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</si>
  <si>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</si>
  <si>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</si>
  <si>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</si>
  <si>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</si>
  <si>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</si>
  <si>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</si>
  <si>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</si>
  <si>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</si>
  <si>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</si>
  <si>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</si>
  <si>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</si>
  <si>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</si>
  <si>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</si>
  <si>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</si>
  <si>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</si>
  <si>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</si>
  <si>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</si>
  <si>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</si>
  <si>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</si>
  <si>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</si>
  <si>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</si>
  <si>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</si>
  <si>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</si>
  <si>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</si>
  <si>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</si>
  <si>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</si>
  <si>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</si>
  <si>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</si>
  <si>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</si>
  <si>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</si>
  <si>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</si>
  <si>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</si>
  <si>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</si>
  <si>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</si>
  <si>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</si>
  <si>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</si>
  <si>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</si>
  <si>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</si>
  <si>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</si>
  <si>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</si>
  <si>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</si>
  <si>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</si>
  <si>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</si>
  <si>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</si>
  <si>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</si>
  <si>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</si>
  <si>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</si>
  <si>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</si>
  <si>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</si>
  <si>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</si>
  <si>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</si>
  <si>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</si>
  <si>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</si>
  <si>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</si>
  <si>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</si>
  <si>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</si>
  <si>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</si>
  <si>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</si>
  <si>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</si>
  <si>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</si>
  <si>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</si>
  <si>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</si>
  <si>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</si>
  <si>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</si>
  <si>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</si>
  <si>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</si>
  <si>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</si>
  <si>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</si>
  <si>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</si>
  <si>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</si>
  <si>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</si>
  <si>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</si>
  <si>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</si>
  <si>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</si>
  <si>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</si>
  <si>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</si>
  <si>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</si>
  <si>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</si>
  <si>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</si>
  <si>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</si>
  <si>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</si>
  <si>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</si>
  <si>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</si>
  <si>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</si>
  <si>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</si>
  <si>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</si>
  <si>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</si>
  <si>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</si>
  <si>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</si>
  <si>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</si>
  <si>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</si>
  <si>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</si>
  <si>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</si>
  <si>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</si>
  <si>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</si>
  <si>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</si>
  <si>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</si>
  <si>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</si>
  <si>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</si>
  <si>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</si>
  <si>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</si>
  <si>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</si>
  <si>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</si>
  <si>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</si>
  <si>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</si>
  <si>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</si>
  <si>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</si>
  <si>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</si>
  <si>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</si>
  <si>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</si>
  <si>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</si>
  <si>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</si>
  <si>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</si>
  <si>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</si>
  <si>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</si>
  <si>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</si>
  <si>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</si>
  <si>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</si>
  <si>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</si>
  <si>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</si>
  <si>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</si>
  <si>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</si>
  <si>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</si>
  <si>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</si>
  <si>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</si>
  <si>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</si>
  <si>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</si>
  <si>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</si>
  <si>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</si>
  <si>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</si>
  <si>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</si>
  <si>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</si>
  <si>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</si>
  <si>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</si>
  <si>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</si>
  <si>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</si>
  <si>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</si>
  <si>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</si>
  <si>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</si>
  <si>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</si>
  <si>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</si>
  <si>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</si>
  <si>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</si>
  <si>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</si>
  <si>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</si>
  <si>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</si>
  <si>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</si>
  <si>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</si>
  <si>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</si>
  <si>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</si>
  <si>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</si>
  <si>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</si>
  <si>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</si>
  <si>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</si>
  <si>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</si>
  <si>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</si>
  <si>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</si>
  <si>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</si>
  <si>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</si>
  <si>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</si>
  <si>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</si>
  <si>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</si>
  <si>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</si>
  <si>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</si>
  <si>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</si>
  <si>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</si>
  <si>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</si>
  <si>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</si>
  <si>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</si>
  <si>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</si>
  <si>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</si>
  <si>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</si>
  <si>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</si>
  <si>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</si>
  <si>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</si>
  <si>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</si>
  <si>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</si>
  <si>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</si>
  <si>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</si>
  <si>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</si>
  <si>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</si>
  <si>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</si>
  <si>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</si>
  <si>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</si>
  <si>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</si>
  <si>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</si>
  <si>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</si>
  <si>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</si>
  <si>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</si>
  <si>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</si>
  <si>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</si>
  <si>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</si>
  <si>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</si>
  <si>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</si>
  <si>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</si>
  <si>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</si>
  <si>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</si>
  <si>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</si>
  <si>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</si>
  <si>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</si>
  <si>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</si>
  <si>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</si>
  <si>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</si>
  <si>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</si>
  <si>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</si>
  <si>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</si>
  <si>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</si>
  <si>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</si>
  <si>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</si>
  <si>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</si>
  <si>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</si>
  <si>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</si>
  <si>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</si>
  <si>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</si>
  <si>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</si>
  <si>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</si>
  <si>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</si>
  <si>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</si>
  <si>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</si>
  <si>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</si>
  <si>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</si>
  <si>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</si>
  <si>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</si>
  <si>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</si>
  <si>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</si>
  <si>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</si>
  <si>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</si>
  <si>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</si>
  <si>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</si>
  <si>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</si>
  <si>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</si>
  <si>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</si>
  <si>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</si>
  <si>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</si>
  <si>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</si>
  <si>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</si>
  <si>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</si>
  <si>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</si>
  <si>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</si>
  <si>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</si>
  <si>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</si>
  <si>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</si>
  <si>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</si>
  <si>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</si>
  <si>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</si>
  <si>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</si>
  <si>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</si>
  <si>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</si>
  <si>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</si>
  <si>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</si>
  <si>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</si>
  <si>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</si>
  <si>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</si>
  <si>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</si>
  <si>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</si>
  <si>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</si>
  <si>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</si>
  <si>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</si>
  <si>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</si>
  <si>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</si>
  <si>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</si>
  <si>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</si>
  <si>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</si>
  <si>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</si>
  <si>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</si>
  <si>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</si>
  <si>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</si>
  <si>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</si>
  <si>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</si>
  <si>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</si>
  <si>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</si>
  <si>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</si>
  <si>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</si>
  <si>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</si>
  <si>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</si>
  <si>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</si>
  <si>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</si>
  <si>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</si>
  <si>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</si>
  <si>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</si>
  <si>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</si>
  <si>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</si>
  <si>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</si>
  <si>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</si>
  <si>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</si>
  <si>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</si>
  <si>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</si>
  <si>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</si>
  <si>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</si>
  <si>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</si>
  <si>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</si>
  <si>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</si>
  <si>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</si>
  <si>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</si>
  <si>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</si>
  <si>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</si>
  <si>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</si>
  <si>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</si>
  <si>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</si>
  <si>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</si>
  <si>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</si>
  <si>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</si>
  <si>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</si>
  <si>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</si>
  <si>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</si>
  <si>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</si>
  <si>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</si>
  <si>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</si>
  <si>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</si>
  <si>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</si>
  <si>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</si>
  <si>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</si>
  <si>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</si>
  <si>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</si>
  <si>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</si>
  <si>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</si>
  <si>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</si>
  <si>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</si>
  <si>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</si>
  <si>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</si>
  <si>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</si>
  <si>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</si>
  <si>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</si>
  <si>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</si>
  <si>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</si>
  <si>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</si>
  <si>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</si>
  <si>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</si>
  <si>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</si>
  <si>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</si>
  <si>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</si>
  <si>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</si>
  <si>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</si>
  <si>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</si>
  <si>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</si>
  <si>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</si>
  <si>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</si>
  <si>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</si>
  <si>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</si>
  <si>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</si>
  <si>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</si>
  <si>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</si>
  <si>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</si>
  <si>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</si>
  <si>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</si>
  <si>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</si>
  <si>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</si>
  <si>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</si>
  <si>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</si>
  <si>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</si>
  <si>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</si>
  <si>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</si>
  <si>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</si>
  <si>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</si>
  <si>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</si>
  <si>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</si>
  <si>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</si>
  <si>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</si>
  <si>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</si>
  <si>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</si>
  <si>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</si>
  <si>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</si>
  <si>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</si>
  <si>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</si>
  <si>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</si>
  <si>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</si>
  <si>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</si>
  <si>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</si>
  <si>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</si>
  <si>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</si>
  <si>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</si>
  <si>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</si>
  <si>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</si>
  <si>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</si>
  <si>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</si>
  <si>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</si>
  <si>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</si>
  <si>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</si>
  <si>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</si>
  <si>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</si>
  <si>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</si>
  <si>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</si>
  <si>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</si>
  <si>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</si>
  <si>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</si>
  <si>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</si>
  <si>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</si>
  <si>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</si>
  <si>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</si>
  <si>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</si>
  <si>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</si>
  <si>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</si>
  <si>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</si>
  <si>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</si>
  <si>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</si>
  <si>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</si>
  <si>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</si>
  <si>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</si>
  <si>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</si>
  <si>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</si>
  <si>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</si>
  <si>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</si>
  <si>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</si>
  <si>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</si>
  <si>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</si>
  <si>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</si>
  <si>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</si>
  <si>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</si>
  <si>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</si>
  <si>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</si>
  <si>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</si>
  <si>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</si>
  <si>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</si>
  <si>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</si>
  <si>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</si>
  <si>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</si>
  <si>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</si>
  <si>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</si>
  <si>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</si>
  <si>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</si>
  <si>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</si>
  <si>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</si>
  <si>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</si>
  <si>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</si>
  <si>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</si>
  <si>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</si>
  <si>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</si>
  <si>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</si>
  <si>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</si>
  <si>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</si>
  <si>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</si>
  <si>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</si>
  <si>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</si>
  <si>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</si>
  <si>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</si>
  <si>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</si>
  <si>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</si>
  <si>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</si>
  <si>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</si>
  <si>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</si>
  <si>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</si>
  <si>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</si>
  <si>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</si>
  <si>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</si>
  <si>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</si>
  <si>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</si>
  <si>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</si>
  <si>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</si>
  <si>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</si>
  <si>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</si>
  <si>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</si>
  <si>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</si>
  <si>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</si>
  <si>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</si>
  <si>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</si>
  <si>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</si>
  <si>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</si>
  <si>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</si>
  <si>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</si>
  <si>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</si>
  <si>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</si>
  <si>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</si>
  <si>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</si>
  <si>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</si>
  <si>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</si>
  <si>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</si>
  <si>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</si>
  <si>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</si>
  <si>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</si>
  <si>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</si>
  <si>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</si>
  <si>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</si>
  <si>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</si>
  <si>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</si>
  <si>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</si>
  <si>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</si>
  <si>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</si>
  <si>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</si>
  <si>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</si>
  <si>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</si>
  <si>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</si>
  <si>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</si>
  <si>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</si>
  <si>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</si>
  <si>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</si>
  <si>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</si>
  <si>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</si>
  <si>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</si>
  <si>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</si>
  <si>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</si>
  <si>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</si>
  <si>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</si>
  <si>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</si>
  <si>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</si>
  <si>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</si>
  <si>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</si>
  <si>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</si>
  <si>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</si>
  <si>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</si>
  <si>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</si>
  <si>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</si>
  <si>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</si>
  <si>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</si>
  <si>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</si>
  <si>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</si>
  <si>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</si>
  <si>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</si>
  <si>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</si>
  <si>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</si>
  <si>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</si>
  <si>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</si>
  <si>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</si>
  <si>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</si>
  <si>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</si>
  <si>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</si>
  <si>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</si>
  <si>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</si>
  <si>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</si>
  <si>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</si>
  <si>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</si>
  <si>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</si>
  <si>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</si>
  <si>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</si>
  <si>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</si>
  <si>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</si>
  <si>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</si>
  <si>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</si>
  <si>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</si>
  <si>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</si>
  <si>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</si>
  <si>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</si>
  <si>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</si>
  <si>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</si>
  <si>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</si>
  <si>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</si>
  <si>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</si>
  <si>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</si>
  <si>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</si>
  <si>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</si>
  <si>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</si>
  <si>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</si>
  <si>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</si>
  <si>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</si>
  <si>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</si>
  <si>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</si>
  <si>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</si>
  <si>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</si>
  <si>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</si>
  <si>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</si>
  <si>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</si>
  <si>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</si>
  <si>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</si>
  <si>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</si>
  <si>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</si>
  <si>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</si>
  <si>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</si>
  <si>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</si>
  <si>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</si>
  <si>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</si>
  <si>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</si>
  <si>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</si>
  <si>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</si>
  <si>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</si>
  <si>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</si>
  <si>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</si>
  <si>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</si>
  <si>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</si>
  <si>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</si>
  <si>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</si>
  <si>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</si>
  <si>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</si>
  <si>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</si>
  <si>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</si>
  <si>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</si>
  <si>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</si>
  <si>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</si>
  <si>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</si>
  <si>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</si>
  <si>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</si>
  <si>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</si>
  <si>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</si>
  <si>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</si>
  <si>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</si>
  <si>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</si>
  <si>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</si>
  <si>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</si>
  <si>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</si>
  <si>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</si>
  <si>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</si>
  <si>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</si>
  <si>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</si>
  <si>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</si>
  <si>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</si>
  <si>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</si>
  <si>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</si>
  <si>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</si>
  <si>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</si>
  <si>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</si>
  <si>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</si>
  <si>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</si>
  <si>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</si>
  <si>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</si>
  <si>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</si>
  <si>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</si>
  <si>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</si>
  <si>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</si>
  <si>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</si>
  <si>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</si>
  <si>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</si>
  <si>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</si>
  <si>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</si>
  <si>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</si>
  <si>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</si>
  <si>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</si>
  <si>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</si>
  <si>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</si>
  <si>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</si>
  <si>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</si>
  <si>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</si>
  <si>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</si>
  <si>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</si>
  <si>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</si>
  <si>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</si>
  <si>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</si>
  <si>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</si>
  <si>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</si>
  <si>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</si>
  <si>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</si>
  <si>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</si>
  <si>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</si>
  <si>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</si>
  <si>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</si>
  <si>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</si>
  <si>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</si>
  <si>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</si>
  <si>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</si>
  <si>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</si>
  <si>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</si>
  <si>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</si>
  <si>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</si>
  <si>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</si>
  <si>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</si>
  <si>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</si>
  <si>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</si>
  <si>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</si>
  <si>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</si>
  <si>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</si>
  <si>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</si>
  <si>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</si>
  <si>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</si>
  <si>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</si>
  <si>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</si>
  <si>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</si>
  <si>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</si>
  <si>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</si>
  <si>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</si>
  <si>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</si>
  <si>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</si>
  <si>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</si>
  <si>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</si>
  <si>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</si>
  <si>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</si>
  <si>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</si>
  <si>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</si>
  <si>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</si>
  <si>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</si>
  <si>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</si>
  <si>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</si>
  <si>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</si>
  <si>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</si>
  <si>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</si>
  <si>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</si>
  <si>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</si>
  <si>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</si>
  <si>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</si>
  <si>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</si>
  <si>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</si>
  <si>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</si>
  <si>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</si>
  <si>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</si>
  <si>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</si>
  <si>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</si>
  <si>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</si>
  <si>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</si>
  <si>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</si>
  <si>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</si>
  <si>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</si>
  <si>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</si>
  <si>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</si>
  <si>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</si>
  <si>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</si>
  <si>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</si>
  <si>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</si>
  <si>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</si>
  <si>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</si>
  <si>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</si>
  <si>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</si>
  <si>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</si>
  <si>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</si>
  <si>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</si>
  <si>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</si>
  <si>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</si>
  <si>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</si>
  <si>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</si>
  <si>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</si>
  <si>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</si>
  <si>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</si>
  <si>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</si>
  <si>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</si>
  <si>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</si>
  <si>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</si>
  <si>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</si>
  <si>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</si>
  <si>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</si>
  <si>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</si>
  <si>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</si>
  <si>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</si>
  <si>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</si>
  <si>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</si>
  <si>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</si>
  <si>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</si>
  <si>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</si>
  <si>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</si>
  <si>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</si>
  <si>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</si>
  <si>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</si>
  <si>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</si>
  <si>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</si>
  <si>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</si>
  <si>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</si>
  <si>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</si>
  <si>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</si>
  <si>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</si>
  <si>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</si>
  <si>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</si>
  <si>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</si>
  <si>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</si>
  <si>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</si>
  <si>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</si>
  <si>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</si>
  <si>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</si>
  <si>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</si>
  <si>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</si>
  <si>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</si>
  <si>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</si>
  <si>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</si>
  <si>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</si>
  <si>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</si>
  <si>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</si>
  <si>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</si>
  <si>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</si>
  <si>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</si>
  <si>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</si>
  <si>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</si>
  <si>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</si>
  <si>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</si>
  <si>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</si>
  <si>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</si>
  <si>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</si>
  <si>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</si>
  <si>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</si>
  <si>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</si>
  <si>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</si>
  <si>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</si>
  <si>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</si>
  <si>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</si>
  <si>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</si>
  <si>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</si>
  <si>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</si>
  <si>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</si>
  <si>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</si>
  <si>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</si>
  <si>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</si>
  <si>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</si>
  <si>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</si>
  <si>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</si>
  <si>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</si>
  <si>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</si>
  <si>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</si>
  <si>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</si>
  <si>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</si>
  <si>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</si>
  <si>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</si>
  <si>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</si>
  <si>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</si>
  <si>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</si>
  <si>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</si>
  <si>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</si>
  <si>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</si>
  <si>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</si>
  <si>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</si>
  <si>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</si>
  <si>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</si>
  <si>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</si>
  <si>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</si>
  <si>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</si>
  <si>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</si>
  <si>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</si>
  <si>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</si>
  <si>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</si>
  <si>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</si>
  <si>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</si>
  <si>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</si>
  <si>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</si>
  <si>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</si>
  <si>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</si>
  <si>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</si>
  <si>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</si>
  <si>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</si>
  <si>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</si>
  <si>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</si>
  <si>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</si>
  <si>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</si>
  <si>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</si>
  <si>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</si>
  <si>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</si>
  <si>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</si>
  <si>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</si>
  <si>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</si>
  <si>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</si>
  <si>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</si>
  <si>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</si>
  <si>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</si>
  <si>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</si>
  <si>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</si>
  <si>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</si>
  <si>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</si>
  <si>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</si>
  <si>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</si>
  <si>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</si>
  <si>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</si>
  <si>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</si>
  <si>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</si>
  <si>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</si>
  <si>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</si>
  <si>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</si>
  <si>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</si>
  <si>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</si>
  <si>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</si>
  <si>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</si>
  <si>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</si>
  <si>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</si>
  <si>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</si>
  <si>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</si>
  <si>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</si>
  <si>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</si>
  <si>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</si>
  <si>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</si>
  <si>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</si>
  <si>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</si>
  <si>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</si>
  <si>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</si>
  <si>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</si>
  <si>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</si>
  <si>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</si>
  <si>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</si>
  <si>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</si>
  <si>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</si>
  <si>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</si>
  <si>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</si>
  <si>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</si>
  <si>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</si>
  <si>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</si>
  <si>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</si>
  <si>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</si>
  <si>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</si>
  <si>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</si>
  <si>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</si>
  <si>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</si>
  <si>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</si>
  <si>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</si>
  <si>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</si>
  <si>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</si>
  <si>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</si>
  <si>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</si>
  <si>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</si>
  <si>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</si>
  <si>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</si>
  <si>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</si>
  <si>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</si>
  <si>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</si>
  <si>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</si>
  <si>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</si>
  <si>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</si>
  <si>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</si>
  <si>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</si>
  <si>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</si>
  <si>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</si>
  <si>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</si>
  <si>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</si>
  <si>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</si>
  <si>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</si>
  <si>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</si>
  <si>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</si>
  <si>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</si>
  <si>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</si>
  <si>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</si>
  <si>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</si>
  <si>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</si>
  <si>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</si>
  <si>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</si>
  <si>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</si>
  <si>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</si>
  <si>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</si>
  <si>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</si>
  <si>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</si>
  <si>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</si>
  <si>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</si>
  <si>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</si>
  <si>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</si>
  <si>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</si>
  <si>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</si>
  <si>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</si>
  <si>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</si>
  <si>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</si>
  <si>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</si>
  <si>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</si>
  <si>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</si>
  <si>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</si>
  <si>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</si>
  <si>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</si>
  <si>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</si>
  <si>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</si>
  <si>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</si>
  <si>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</si>
  <si>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</si>
  <si>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</si>
  <si>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</si>
  <si>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</si>
  <si>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</si>
  <si>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</si>
  <si>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</si>
  <si>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</si>
  <si>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</si>
  <si>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</si>
  <si>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</si>
  <si>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</si>
  <si>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</si>
  <si>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</si>
  <si>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</si>
  <si>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</si>
  <si>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</si>
  <si>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</si>
  <si>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</si>
  <si>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</si>
  <si>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</si>
  <si>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</si>
  <si>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</si>
  <si>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</si>
  <si>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</si>
  <si>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</si>
  <si>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</si>
  <si>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</si>
  <si>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</si>
  <si>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</si>
  <si>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</si>
  <si>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</si>
  <si>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</si>
  <si>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</si>
  <si>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</si>
  <si>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</si>
  <si>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</si>
  <si>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</si>
  <si>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</si>
  <si>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</si>
  <si>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</si>
  <si>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</si>
  <si>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</si>
  <si>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</si>
  <si>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</si>
  <si>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</si>
  <si>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</si>
  <si>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</si>
  <si>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</si>
  <si>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</si>
  <si>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</si>
  <si>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</si>
  <si>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</si>
  <si>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</si>
  <si>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</si>
  <si>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</si>
  <si>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</si>
  <si>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</si>
  <si>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</si>
  <si>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</si>
  <si>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</si>
  <si>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</si>
  <si>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</si>
  <si>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</si>
  <si>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</si>
  <si>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</si>
  <si>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</si>
  <si>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</si>
  <si>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</si>
  <si>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</si>
  <si>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</si>
  <si>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</si>
  <si>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</si>
  <si>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</si>
  <si>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</si>
  <si>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</si>
  <si>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</si>
  <si>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</si>
  <si>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</si>
  <si>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</si>
  <si>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</si>
  <si>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</si>
  <si>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</si>
  <si>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</si>
  <si>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</si>
  <si>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</si>
  <si>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</si>
  <si>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</si>
  <si>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</si>
  <si>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</si>
  <si>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</si>
  <si>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</si>
  <si>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</si>
  <si>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</si>
  <si>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</si>
  <si>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</si>
  <si>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</si>
  <si>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</si>
  <si>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</si>
  <si>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</si>
  <si>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</si>
  <si>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</si>
  <si>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</si>
  <si>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</si>
  <si>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</si>
  <si>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</si>
  <si>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</si>
  <si>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</si>
  <si>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</si>
  <si>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</si>
  <si>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</si>
  <si>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</si>
  <si>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</si>
  <si>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</si>
  <si>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</si>
  <si>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</si>
  <si>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</si>
  <si>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</si>
  <si>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</si>
  <si>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</si>
  <si>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</si>
  <si>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</si>
  <si>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</si>
  <si>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</si>
  <si>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</si>
  <si>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</si>
  <si>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</si>
  <si>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</si>
  <si>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</si>
  <si>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</si>
  <si>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</si>
  <si>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</si>
  <si>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</si>
  <si>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</si>
  <si>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</si>
  <si>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</si>
  <si>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</si>
  <si>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</si>
  <si>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</si>
  <si>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</si>
  <si>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</si>
  <si>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</si>
  <si>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</si>
  <si>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</si>
  <si>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</si>
  <si>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</si>
  <si>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</si>
  <si>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</si>
  <si>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</si>
  <si>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</si>
  <si>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</si>
  <si>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</si>
  <si>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</si>
  <si>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</si>
  <si>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</si>
  <si>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</si>
  <si>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</si>
  <si>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</si>
  <si>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</si>
  <si>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</si>
  <si>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</si>
  <si>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</si>
  <si>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</si>
  <si>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</si>
  <si>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</si>
  <si>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</si>
  <si>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</si>
  <si>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</si>
  <si>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</si>
  <si>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</si>
  <si>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</si>
  <si>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</si>
  <si>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</si>
  <si>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</si>
  <si>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</si>
  <si>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</si>
  <si>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</si>
  <si>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</si>
  <si>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</si>
  <si>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</si>
  <si>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</si>
  <si>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</si>
  <si>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</si>
  <si>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</si>
  <si>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</si>
  <si>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</si>
  <si>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</si>
  <si>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</si>
  <si>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</si>
  <si>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</si>
  <si>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</si>
  <si>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</si>
  <si>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</si>
  <si>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</si>
  <si>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</si>
  <si>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</si>
  <si>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</si>
  <si>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</si>
  <si>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</si>
  <si>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</si>
  <si>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</si>
  <si>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</si>
  <si>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</si>
  <si>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</si>
  <si>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</si>
  <si>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</si>
  <si>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</si>
  <si>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</si>
  <si>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</si>
  <si>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</si>
  <si>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</si>
  <si>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</si>
  <si>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</si>
  <si>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</si>
  <si>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</si>
  <si>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</si>
  <si>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</si>
  <si>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</si>
  <si>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</si>
  <si>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</si>
  <si>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</si>
  <si>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</si>
  <si>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</si>
  <si>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</si>
  <si>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</si>
  <si>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</si>
  <si>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</si>
  <si>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</si>
  <si>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</si>
  <si>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</si>
  <si>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</si>
  <si>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</si>
  <si>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</si>
  <si>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</si>
  <si>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</si>
  <si>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</si>
  <si>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</si>
  <si>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</si>
  <si>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</si>
  <si>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</si>
  <si>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</si>
  <si>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</si>
  <si>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</si>
  <si>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</si>
  <si>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</si>
  <si>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</si>
  <si>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</si>
  <si>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</si>
  <si>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</si>
  <si>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</si>
  <si>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</si>
  <si>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</si>
  <si>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</si>
  <si>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</si>
  <si>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</si>
  <si>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</si>
  <si>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</si>
  <si>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</si>
  <si>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</si>
  <si>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</si>
  <si>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</si>
  <si>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</si>
  <si>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</si>
  <si>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</si>
  <si>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</si>
  <si>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</si>
  <si>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</si>
  <si>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</si>
  <si>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</si>
  <si>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</si>
  <si>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</si>
  <si>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</si>
  <si>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</si>
  <si>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</si>
  <si>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</si>
  <si>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</si>
  <si>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</si>
  <si>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</si>
  <si>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</si>
  <si>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</si>
  <si>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</si>
  <si>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</si>
  <si>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</si>
  <si>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</si>
  <si>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</si>
  <si>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</si>
  <si>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</si>
  <si>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</si>
  <si>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</si>
  <si>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</si>
  <si>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</si>
  <si>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</si>
  <si>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</si>
  <si>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</si>
  <si>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</si>
  <si>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</si>
  <si>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</si>
  <si>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</si>
  <si>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</si>
  <si>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</si>
  <si>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</si>
  <si>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</si>
  <si>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</si>
  <si>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</si>
  <si>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</si>
  <si>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</si>
  <si>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</si>
  <si>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</si>
  <si>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</si>
  <si>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</si>
  <si>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</si>
  <si>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</si>
  <si>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</si>
  <si>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</si>
  <si>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</si>
  <si>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</si>
  <si>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</si>
  <si>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</si>
  <si>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</si>
  <si>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</si>
  <si>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</si>
  <si>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</si>
  <si>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</si>
  <si>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</si>
  <si>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</si>
  <si>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</si>
  <si>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</si>
  <si>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</si>
  <si>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</si>
  <si>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</si>
  <si>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</si>
  <si>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</si>
  <si>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</si>
  <si>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</si>
  <si>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</si>
  <si>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</si>
  <si>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</si>
  <si>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</si>
  <si>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</si>
  <si>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</si>
  <si>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</si>
  <si>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</si>
  <si>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</si>
  <si>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</si>
  <si>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</si>
  <si>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</si>
  <si>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</si>
  <si>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</si>
  <si>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</si>
  <si>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</si>
  <si>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</si>
  <si>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</si>
  <si>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</si>
  <si>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</si>
  <si>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</si>
  <si>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</si>
  <si>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</si>
  <si>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</si>
  <si>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</si>
  <si>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</si>
  <si>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</si>
  <si>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</si>
  <si>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</si>
  <si>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</si>
  <si>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</si>
  <si>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</si>
  <si>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</si>
  <si>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</si>
  <si>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</si>
  <si>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</si>
  <si>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</si>
  <si>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</si>
  <si>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</si>
  <si>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</si>
  <si>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</si>
  <si>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</si>
  <si>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</si>
  <si>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</si>
  <si>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</si>
  <si>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</si>
  <si>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</si>
  <si>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</si>
  <si>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</si>
  <si>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</si>
  <si>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</si>
  <si>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</si>
  <si>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</si>
  <si>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</si>
  <si>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</si>
  <si>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</si>
  <si>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</si>
  <si>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</si>
  <si>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</si>
  <si>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</si>
  <si>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</si>
  <si>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</si>
  <si>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</si>
  <si>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</si>
  <si>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</si>
  <si>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</si>
  <si>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</si>
  <si>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</si>
  <si>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</si>
  <si>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</si>
  <si>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</si>
  <si>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</si>
  <si>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</si>
  <si>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</si>
  <si>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</si>
  <si>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</si>
  <si>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</si>
  <si>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</si>
  <si>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</si>
  <si>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</si>
  <si>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</si>
  <si>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</si>
  <si>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</si>
  <si>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</si>
  <si>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</si>
  <si>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</si>
  <si>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</si>
  <si>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</si>
  <si>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</si>
  <si>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</si>
  <si>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</si>
  <si>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</si>
  <si>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</si>
  <si>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</si>
  <si>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</si>
  <si>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</si>
  <si>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</si>
  <si>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</si>
  <si>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</si>
  <si>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</si>
  <si>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</si>
  <si>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</si>
  <si>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</si>
  <si>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</si>
  <si>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</si>
  <si>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</si>
  <si>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</si>
  <si>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</si>
  <si>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</si>
  <si>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</si>
  <si>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</si>
  <si>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</si>
  <si>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</si>
  <si>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</si>
  <si>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</si>
  <si>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</si>
  <si>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</si>
  <si>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</si>
  <si>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</si>
  <si>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</si>
  <si>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</si>
  <si>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</si>
  <si>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</si>
  <si>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</si>
  <si>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</si>
  <si>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</si>
  <si>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</si>
  <si>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</si>
  <si>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</si>
  <si>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</si>
  <si>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</si>
  <si>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</si>
  <si>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</si>
  <si>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</si>
  <si>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</si>
  <si>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</si>
  <si>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</si>
  <si>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</si>
  <si>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</si>
  <si>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</si>
  <si>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</si>
  <si>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</si>
  <si>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</si>
  <si>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</si>
  <si>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</si>
  <si>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</si>
  <si>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</si>
  <si>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</si>
  <si>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</si>
  <si>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</si>
  <si>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</si>
  <si>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</si>
  <si>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</si>
  <si>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</si>
  <si>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</si>
  <si>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</si>
  <si>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</si>
  <si>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</si>
  <si>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</si>
  <si>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</si>
  <si>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</si>
  <si>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</si>
  <si>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</si>
  <si>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</si>
  <si>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</si>
  <si>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</si>
  <si>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</si>
  <si>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</si>
  <si>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</si>
  <si>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</si>
  <si>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</si>
  <si>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</si>
  <si>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</si>
  <si>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</si>
  <si>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</si>
  <si>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</si>
  <si>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</si>
  <si>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</si>
  <si>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</si>
  <si>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</si>
  <si>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</si>
  <si>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</si>
  <si>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</si>
  <si>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</si>
  <si>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</si>
  <si>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</si>
  <si>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</si>
  <si>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</si>
  <si>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</si>
  <si>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</si>
  <si>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</si>
  <si>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</si>
  <si>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</si>
  <si>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</si>
  <si>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</si>
  <si>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</si>
  <si>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</si>
  <si>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</si>
  <si>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</si>
  <si>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</si>
  <si>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</si>
  <si>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</si>
  <si>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</si>
  <si>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</si>
  <si>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</si>
  <si>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</si>
  <si>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</si>
  <si>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</si>
  <si>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</si>
  <si>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</si>
  <si>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</si>
  <si>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</si>
  <si>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</si>
  <si>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</si>
  <si>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</si>
  <si>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</si>
  <si>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</si>
  <si>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</si>
  <si>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</si>
  <si>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</si>
  <si>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</si>
  <si>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</si>
  <si>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</si>
  <si>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</si>
  <si>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</si>
  <si>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</si>
  <si>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</si>
  <si>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</si>
  <si>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</si>
  <si>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</si>
  <si>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</si>
  <si>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</si>
  <si>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</si>
  <si>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</si>
  <si>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</si>
  <si>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</si>
  <si>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</si>
  <si>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</si>
  <si>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</si>
  <si>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</si>
  <si>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</si>
  <si>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</si>
  <si>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</si>
  <si>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</si>
  <si>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</si>
  <si>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</si>
  <si>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</si>
  <si>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</si>
  <si>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</si>
  <si>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</si>
  <si>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</si>
  <si>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</si>
  <si>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</si>
  <si>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</si>
  <si>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</si>
  <si>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</si>
  <si>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</si>
  <si>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</si>
  <si>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</si>
  <si>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</si>
  <si>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</si>
  <si>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</si>
  <si>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</si>
  <si>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</si>
  <si>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</si>
  <si>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</si>
  <si>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</si>
  <si>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</si>
  <si>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</si>
  <si>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</si>
  <si>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</si>
  <si>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</si>
  <si>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</si>
  <si>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</si>
  <si>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</si>
  <si>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</si>
  <si>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</si>
  <si>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</si>
  <si>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</si>
  <si>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</si>
  <si>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</si>
  <si>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</si>
  <si>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</si>
  <si>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</si>
  <si>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</si>
  <si>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</si>
  <si>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</si>
  <si>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</si>
  <si>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</si>
  <si>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</si>
  <si>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</si>
  <si>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</si>
  <si>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</si>
  <si>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</si>
  <si>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</si>
  <si>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</si>
  <si>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</si>
  <si>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</si>
  <si>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</si>
  <si>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</si>
  <si>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</si>
  <si>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</si>
  <si>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</si>
  <si>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</si>
  <si>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</si>
  <si>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</si>
  <si>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</si>
  <si>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</si>
  <si>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</si>
  <si>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</si>
  <si>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</si>
  <si>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</si>
  <si>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</si>
  <si>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</si>
  <si>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</si>
  <si>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</si>
  <si>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</si>
  <si>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</si>
  <si>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</si>
  <si>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</si>
  <si>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</si>
  <si>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</si>
  <si>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</si>
  <si>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</si>
  <si>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</si>
  <si>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</si>
  <si>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</si>
  <si>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</si>
  <si>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</si>
  <si>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</si>
  <si>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</si>
  <si>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</si>
  <si>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</si>
  <si>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</si>
  <si>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</si>
  <si>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</si>
  <si>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</si>
  <si>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</si>
  <si>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</si>
  <si>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</si>
  <si>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</si>
  <si>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</si>
  <si>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</si>
  <si>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</si>
  <si>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</si>
  <si>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</si>
  <si>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</si>
  <si>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</si>
  <si>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</si>
  <si>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</si>
  <si>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</si>
  <si>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</si>
  <si>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</si>
  <si>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</si>
  <si>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</si>
  <si>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</si>
  <si>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</si>
  <si>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</si>
  <si>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</si>
  <si>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</si>
  <si>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</si>
  <si>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</si>
  <si>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</si>
  <si>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</si>
  <si>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</si>
  <si>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</si>
  <si>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</si>
  <si>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</si>
  <si>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</si>
  <si>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</si>
  <si>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</si>
  <si>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</si>
  <si>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</si>
  <si>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</si>
  <si>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</si>
  <si>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</si>
  <si>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</si>
  <si>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</si>
  <si>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2021-20-10000720</t>
  </si>
  <si>
    <t>INSTITUTO COLOMBIANO DE BIENESTAR FAMILIAR</t>
  </si>
  <si>
    <t>20-234</t>
  </si>
  <si>
    <t>PRESTAR EL SERVICIO DE ATENCION, EDUCACION INICIAL, Y CUIDADO DE NIÑOS Y NIÑAS MENORES DE CINCO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 DE CERO A CIEMPRE".</t>
  </si>
  <si>
    <t>20-380</t>
  </si>
  <si>
    <t>CARLOS ENRIQUE GIL QUINTERO</t>
  </si>
  <si>
    <t>CALLE 12 C # 18 - 92 BRR SAN JOSE</t>
  </si>
  <si>
    <t>5 58 14 64</t>
  </si>
  <si>
    <t>CONFORMAR EL BANCO NACIONAL DE OFERENTES PARA LOS SERVICIOS DE EDUCACION INICIAL EN EL MARCO DE LA ATENCION INTEGRAL A CARGO DE LA DIRECCION DE LA PRIMERA INFANCIA DEL INSTITUTO COLOMBIANO DE BIENESTAR FAMILIAR</t>
  </si>
  <si>
    <t>fundacionproveer@gmail.com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</si>
</sst>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0" zoomScale="85" zoomScaleNormal="85" zoomScaleSheetLayoutView="40" zoomScalePageLayoutView="40" workbookViewId="0">
      <selection activeCell="J209" sqref="J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2653</v>
      </c>
      <c r="D2" s="205"/>
      <c r="E2" s="205"/>
      <c r="F2" s="205"/>
      <c r="G2" s="205"/>
      <c r="H2" s="205"/>
      <c r="I2" s="205"/>
      <c r="J2" s="205"/>
      <c r="K2" s="205"/>
      <c r="L2" s="179" t="s">
        <v>2640</v>
      </c>
      <c r="M2" s="179"/>
      <c r="N2" s="187" t="s">
        <v>2641</v>
      </c>
      <c r="O2" s="188"/>
    </row>
    <row r="3" spans="1:20" ht="33" customHeight="1" x14ac:dyDescent="0.25">
      <c r="A3" s="9"/>
      <c r="B3" s="8"/>
      <c r="C3" s="206"/>
      <c r="D3" s="207"/>
      <c r="E3" s="207"/>
      <c r="F3" s="207"/>
      <c r="G3" s="207"/>
      <c r="H3" s="207"/>
      <c r="I3" s="207"/>
      <c r="J3" s="207"/>
      <c r="K3" s="207"/>
      <c r="L3" s="189" t="s">
        <v>1</v>
      </c>
      <c r="M3" s="189"/>
      <c r="N3" s="189"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459</v>
      </c>
      <c r="I15" s="32" t="s">
        <v>2624</v>
      </c>
      <c r="J15" s="108" t="s">
        <v>2626</v>
      </c>
      <c r="L15" s="210" t="s">
        <v>8</v>
      </c>
      <c r="M15" s="210"/>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824002783</v>
      </c>
      <c r="C20" s="5"/>
      <c r="D20" s="73"/>
      <c r="E20" s="5"/>
      <c r="F20" s="5"/>
      <c r="G20" s="5"/>
      <c r="H20" s="186"/>
      <c r="I20" s="149" t="s">
        <v>459</v>
      </c>
      <c r="J20" s="150" t="s">
        <v>463</v>
      </c>
      <c r="K20" s="151">
        <v>1689080589</v>
      </c>
      <c r="L20" s="152">
        <v>44228</v>
      </c>
      <c r="M20" s="152">
        <v>44561</v>
      </c>
      <c r="N20" s="135">
        <f>+(M20-L20)/30</f>
        <v>11.1</v>
      </c>
      <c r="O20" s="138"/>
      <c r="U20" s="134"/>
      <c r="V20" s="105">
        <f ca="1">NOW()</f>
        <v>44194.588891203704</v>
      </c>
      <c r="W20" s="105">
        <f ca="1">NOW()</f>
        <v>44194.588891203704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8" t="str">
        <f>VLOOKUP(B20,EAS!A2:B1439,2,0)</f>
        <v>FUNDACION PROVEER NUEVO MILENIO</v>
      </c>
      <c r="C38" s="178"/>
      <c r="D38" s="178"/>
      <c r="E38" s="178"/>
      <c r="F38" s="178"/>
      <c r="G38" s="5"/>
      <c r="H38" s="132"/>
      <c r="I38" s="190" t="s">
        <v>2684</v>
      </c>
      <c r="J38" s="191"/>
      <c r="K38" s="191"/>
      <c r="L38" s="191"/>
      <c r="M38" s="191"/>
      <c r="N38" s="191"/>
      <c r="O38" s="133"/>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42398</v>
      </c>
      <c r="F48" s="145">
        <v>42582</v>
      </c>
      <c r="G48" s="160">
        <f>IF(AND(E48&lt;&gt;"",F48&lt;&gt;""),((F48-E48)/30),"")</f>
        <v>6.1333333333333337</v>
      </c>
      <c r="H48" s="114" t="s">
        <v>2679</v>
      </c>
      <c r="I48" s="113" t="s">
        <v>459</v>
      </c>
      <c r="J48" s="113" t="s">
        <v>463</v>
      </c>
      <c r="K48" s="116">
        <v>805002487</v>
      </c>
      <c r="L48" s="115" t="s">
        <v>1148</v>
      </c>
      <c r="M48" s="117">
        <v>1</v>
      </c>
      <c r="N48" s="115" t="s">
        <v>27</v>
      </c>
      <c r="O48" s="115" t="s">
        <v>26</v>
      </c>
      <c r="P48" s="78"/>
    </row>
    <row r="49" spans="1:16" s="6" customFormat="1" ht="24.75" customHeight="1" x14ac:dyDescent="0.25">
      <c r="A49" s="143">
        <v>2</v>
      </c>
      <c r="B49" s="122" t="s">
        <v>2677</v>
      </c>
      <c r="C49" s="112" t="s">
        <v>31</v>
      </c>
      <c r="D49" s="110" t="s">
        <v>2680</v>
      </c>
      <c r="E49" s="145">
        <v>42583</v>
      </c>
      <c r="F49" s="145">
        <v>42719</v>
      </c>
      <c r="G49" s="160">
        <f t="shared" ref="G49:G50" si="2">IF(AND(E49&lt;&gt;"",F49&lt;&gt;""),((F49-E49)/30),"")</f>
        <v>4.5333333333333332</v>
      </c>
      <c r="H49" s="122" t="s">
        <v>2679</v>
      </c>
      <c r="I49" s="113" t="s">
        <v>459</v>
      </c>
      <c r="J49" s="113" t="s">
        <v>463</v>
      </c>
      <c r="K49" s="116">
        <v>373320341</v>
      </c>
      <c r="L49" s="115" t="s">
        <v>1148</v>
      </c>
      <c r="M49" s="117">
        <v>1</v>
      </c>
      <c r="N49" s="115" t="s">
        <v>27</v>
      </c>
      <c r="O49" s="115" t="s">
        <v>26</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40" t="s">
        <v>2659</v>
      </c>
      <c r="B163" s="241"/>
      <c r="C163" s="241"/>
      <c r="D163" s="241"/>
      <c r="E163" s="242"/>
      <c r="F163" s="243" t="s">
        <v>2660</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2657</v>
      </c>
      <c r="C168" s="224"/>
      <c r="D168" s="224"/>
      <c r="E168" s="8"/>
      <c r="F168" s="5"/>
      <c r="H168" s="81" t="s">
        <v>2656</v>
      </c>
      <c r="I168" s="247"/>
      <c r="J168" s="248"/>
      <c r="K168" s="248"/>
      <c r="L168" s="248"/>
      <c r="M168" s="248"/>
      <c r="N168" s="248"/>
      <c r="O168" s="24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2668</v>
      </c>
      <c r="C176" s="212"/>
      <c r="D176" s="212"/>
      <c r="E176" s="212"/>
      <c r="F176" s="212"/>
      <c r="G176" s="212"/>
      <c r="H176" s="20"/>
      <c r="I176" s="219" t="s">
        <v>2674</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2671</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2" t="s">
        <v>2668</v>
      </c>
      <c r="C179" s="222"/>
      <c r="D179" s="222"/>
      <c r="E179" s="171">
        <v>0.02</v>
      </c>
      <c r="F179" s="170">
        <v>0.01</v>
      </c>
      <c r="G179" s="165">
        <f>IF(F179&gt;0,SUM(E179+F179),"")</f>
        <v>0.03</v>
      </c>
      <c r="H179" s="5"/>
      <c r="I179" s="222" t="s">
        <v>2670</v>
      </c>
      <c r="J179" s="222"/>
      <c r="K179" s="222"/>
      <c r="L179" s="222"/>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2"/>
      <c r="C180" s="202"/>
      <c r="D180" s="202"/>
      <c r="E180" s="169"/>
      <c r="H180" s="5"/>
      <c r="I180" s="202"/>
      <c r="J180" s="202"/>
      <c r="K180" s="202"/>
      <c r="L180" s="202"/>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50672417.670000002</v>
      </c>
      <c r="F185" s="92"/>
      <c r="G185" s="93"/>
      <c r="H185" s="88"/>
      <c r="I185" s="90" t="s">
        <v>2627</v>
      </c>
      <c r="J185" s="166">
        <f>+SUM(M179:M183)</f>
        <v>0.05</v>
      </c>
      <c r="K185" s="203" t="s">
        <v>2628</v>
      </c>
      <c r="L185" s="203"/>
      <c r="M185" s="94">
        <f>+J185*(SUM(K20:K35))</f>
        <v>84454029.450000003</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41540</v>
      </c>
      <c r="D193" s="5"/>
      <c r="E193" s="126">
        <v>1805</v>
      </c>
      <c r="F193" s="5"/>
      <c r="G193" s="5"/>
      <c r="H193" s="147" t="s">
        <v>2681</v>
      </c>
      <c r="J193" s="5"/>
      <c r="K193" s="127">
        <v>42398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2658</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2682</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purl.org/dc/dcmitype/"/>
    <ds:schemaRef ds:uri="4fb10211-09fb-4e80-9f0b-184718d5d98c"/>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2020-12-29T14:23:41Z</cp:lastPrinted>
  <dcterms:created xsi:type="dcterms:W3CDTF">2020-10-14T21:57:42Z</dcterms:created>
  <dcterms:modified xsi:type="dcterms:W3CDTF">2020-12-29T19:08:48Z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