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1. SAN PEDRO\"/>
    </mc:Choice>
  </mc:AlternateContent>
  <xr:revisionPtr revIDLastSave="0" documentId="13_ncr:1_{8DE90E74-1F05-44EF-B5DD-538AD7CDDC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1"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<sst xmlns="http://schemas.openxmlformats.org/spreadsheetml/2006/main" count="3712" uniqueCount="2785">
  <si>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</si>
  <si>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</si>
  <si>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</si>
  <si>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</si>
  <si>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</si>
  <si>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</si>
  <si>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</si>
  <si>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</si>
  <si>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</si>
  <si>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</si>
  <si>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</si>
  <si>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</si>
  <si>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</si>
  <si>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</si>
  <si>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</si>
  <si>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</si>
  <si>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</si>
  <si>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</si>
  <si>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</si>
  <si>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</si>
  <si>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</si>
  <si>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</si>
  <si>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</si>
  <si>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</si>
  <si>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</si>
  <si>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</si>
  <si>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</si>
  <si>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</si>
  <si>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</si>
  <si>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</si>
  <si>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</si>
  <si>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</si>
  <si>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</si>
  <si>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</si>
  <si>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</si>
  <si>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</si>
  <si>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</si>
  <si>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</si>
  <si>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</si>
  <si>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</si>
  <si>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</si>
  <si>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</si>
  <si>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</si>
  <si>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</si>
  <si>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</si>
  <si>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</si>
  <si>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</si>
  <si>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</si>
  <si>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</si>
  <si>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</si>
  <si>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</si>
  <si>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</si>
  <si>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</si>
  <si>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</si>
  <si>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</si>
  <si>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</si>
  <si>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</si>
  <si>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</si>
  <si>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</si>
  <si>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</si>
  <si>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</si>
  <si>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</si>
  <si>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</si>
  <si>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</si>
  <si>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</si>
  <si>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</si>
  <si>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</si>
  <si>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</si>
  <si>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</si>
  <si>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</si>
  <si>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</si>
  <si>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</si>
  <si>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</si>
  <si>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</si>
  <si>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</si>
  <si>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</si>
  <si>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</si>
  <si>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</si>
  <si>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</si>
  <si>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</si>
  <si>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</si>
  <si>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</si>
  <si>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</si>
  <si>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</si>
  <si>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</si>
  <si>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</si>
  <si>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</si>
  <si>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</si>
  <si>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</si>
  <si>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</si>
  <si>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</si>
  <si>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</si>
  <si>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</si>
  <si>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</si>
  <si>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</si>
  <si>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</si>
  <si>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</si>
  <si>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</si>
  <si>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</si>
  <si>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</si>
  <si>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</si>
  <si>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</si>
  <si>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</si>
  <si>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</si>
  <si>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</si>
  <si>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</si>
  <si>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</si>
  <si>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</si>
  <si>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</si>
  <si>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</si>
  <si>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</si>
  <si>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</si>
  <si>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</si>
  <si>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</si>
  <si>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</si>
  <si>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</si>
  <si>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</si>
  <si>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</si>
  <si>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</si>
  <si>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</si>
  <si>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</si>
  <si>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</si>
  <si>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</si>
  <si>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</si>
  <si>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</si>
  <si>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</si>
  <si>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</si>
  <si>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</si>
  <si>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</si>
  <si>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</si>
  <si>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</si>
  <si>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</si>
  <si>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</si>
  <si>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</si>
  <si>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</si>
  <si>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</si>
  <si>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</si>
  <si>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</si>
  <si>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</si>
  <si>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</si>
  <si>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</si>
  <si>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</si>
  <si>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</si>
  <si>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</si>
  <si>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</si>
  <si>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</si>
  <si>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</si>
  <si>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</si>
  <si>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</si>
  <si>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</si>
  <si>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</si>
  <si>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</si>
  <si>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</si>
  <si>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</si>
  <si>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</si>
  <si>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</si>
  <si>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</si>
  <si>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</si>
  <si>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</si>
  <si>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</si>
  <si>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</si>
  <si>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</si>
  <si>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</si>
  <si>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</si>
  <si>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</si>
  <si>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</si>
  <si>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</si>
  <si>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</si>
  <si>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</si>
  <si>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</si>
  <si>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</si>
  <si>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</si>
  <si>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</si>
  <si>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</si>
  <si>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</si>
  <si>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</si>
  <si>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</si>
  <si>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</si>
  <si>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</si>
  <si>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</si>
  <si>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</si>
  <si>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</si>
  <si>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</si>
  <si>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</si>
  <si>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</si>
  <si>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</si>
  <si>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</si>
  <si>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</si>
  <si>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</si>
  <si>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</si>
  <si>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</si>
  <si>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</si>
  <si>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</si>
  <si>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</si>
  <si>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</si>
  <si>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</si>
  <si>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</si>
  <si>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</si>
  <si>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</si>
  <si>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</si>
  <si>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</si>
  <si>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</si>
  <si>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</si>
  <si>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</si>
  <si>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</si>
  <si>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</si>
  <si>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</si>
  <si>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</si>
  <si>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</si>
  <si>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</si>
  <si>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</si>
  <si>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</si>
  <si>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</si>
  <si>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</si>
  <si>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</si>
  <si>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</si>
  <si>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</si>
  <si>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</si>
  <si>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</si>
  <si>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</si>
  <si>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</si>
  <si>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</si>
  <si>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</si>
  <si>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</si>
  <si>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</si>
  <si>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</si>
  <si>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</si>
  <si>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</si>
  <si>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</si>
  <si>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</si>
  <si>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</si>
  <si>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</si>
  <si>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</si>
  <si>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</si>
  <si>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</si>
  <si>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</si>
  <si>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</si>
  <si>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</si>
  <si>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</si>
  <si>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</si>
  <si>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</si>
  <si>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</si>
  <si>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</si>
  <si>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</si>
  <si>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</si>
  <si>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</si>
  <si>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</si>
  <si>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</si>
  <si>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</si>
  <si>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</si>
  <si>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</si>
  <si>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</si>
  <si>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</si>
  <si>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</si>
  <si>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</si>
  <si>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</si>
  <si>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</si>
  <si>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</si>
  <si>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</si>
  <si>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</si>
  <si>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</si>
  <si>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</si>
  <si>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</si>
  <si>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</si>
  <si>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</si>
  <si>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</si>
  <si>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</si>
  <si>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</si>
  <si>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</si>
  <si>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</si>
  <si>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</si>
  <si>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</si>
  <si>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</si>
  <si>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</si>
  <si>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</si>
  <si>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</si>
  <si>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</si>
  <si>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</si>
  <si>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</si>
  <si>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</si>
  <si>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</si>
  <si>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</si>
  <si>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</si>
  <si>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</si>
  <si>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</si>
  <si>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</si>
  <si>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</si>
  <si>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</si>
  <si>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</si>
  <si>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</si>
  <si>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</si>
  <si>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</si>
  <si>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</si>
  <si>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</si>
  <si>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</si>
  <si>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</si>
  <si>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</si>
  <si>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</si>
  <si>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</si>
  <si>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</si>
  <si>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</si>
  <si>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</si>
  <si>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</si>
  <si>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</si>
  <si>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</si>
  <si>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</si>
  <si>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</si>
  <si>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</si>
  <si>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</si>
  <si>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</si>
  <si>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</si>
  <si>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</si>
  <si>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</si>
  <si>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</si>
  <si>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</si>
  <si>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</si>
  <si>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</si>
  <si>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</si>
  <si>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</si>
  <si>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</si>
  <si>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</si>
  <si>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</si>
  <si>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</si>
  <si>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</si>
  <si>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</si>
  <si>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</si>
  <si>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</si>
  <si>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</si>
  <si>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</si>
  <si>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</si>
  <si>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</si>
  <si>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</si>
  <si>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</si>
  <si>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</si>
  <si>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</si>
  <si>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</si>
  <si>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</si>
  <si>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</si>
  <si>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</si>
  <si>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</si>
  <si>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</si>
  <si>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</si>
  <si>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</si>
  <si>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</si>
  <si>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</si>
  <si>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</si>
  <si>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</si>
  <si>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</si>
  <si>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</si>
  <si>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</si>
  <si>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</si>
  <si>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</si>
  <si>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</si>
  <si>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</si>
  <si>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</si>
  <si>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</si>
  <si>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</si>
  <si>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</si>
  <si>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</si>
  <si>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</si>
  <si>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</si>
  <si>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</si>
  <si>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</si>
  <si>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</si>
  <si>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</si>
  <si>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</si>
  <si>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</si>
  <si>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</si>
  <si>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</si>
  <si>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</si>
  <si>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</si>
  <si>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</si>
  <si>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</si>
  <si>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</si>
  <si>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</si>
  <si>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</si>
  <si>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</si>
  <si>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</si>
  <si>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</si>
  <si>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</si>
  <si>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</si>
  <si>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</si>
  <si>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</si>
  <si>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</si>
  <si>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</si>
  <si>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</si>
  <si>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</si>
  <si>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</si>
  <si>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</si>
  <si>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</si>
  <si>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</si>
  <si>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</si>
  <si>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</si>
  <si>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</si>
  <si>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</si>
  <si>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</si>
  <si>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</si>
  <si>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</si>
  <si>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</si>
  <si>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</si>
  <si>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</si>
  <si>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</si>
  <si>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</si>
  <si>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</si>
  <si>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</si>
  <si>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</si>
  <si>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</si>
  <si>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</si>
  <si>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</si>
  <si>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</si>
  <si>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</si>
  <si>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</si>
  <si>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</si>
  <si>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</si>
  <si>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</si>
  <si>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</si>
  <si>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</si>
  <si>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</si>
  <si>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</si>
  <si>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</si>
  <si>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</si>
  <si>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</si>
  <si>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</si>
  <si>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</si>
  <si>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</si>
  <si>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</si>
  <si>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</si>
  <si>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</si>
  <si>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</si>
  <si>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</si>
  <si>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</si>
  <si>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</si>
  <si>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</si>
  <si>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</si>
  <si>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</si>
  <si>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</si>
  <si>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</si>
  <si>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</si>
  <si>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</si>
  <si>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</si>
  <si>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</si>
  <si>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</si>
  <si>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</si>
  <si>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</si>
  <si>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</si>
  <si>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</si>
  <si>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</si>
  <si>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</si>
  <si>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</si>
  <si>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</si>
  <si>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</si>
  <si>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</si>
  <si>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</si>
  <si>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</si>
  <si>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</si>
  <si>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</si>
  <si>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</si>
  <si>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</si>
  <si>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</si>
  <si>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</si>
  <si>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</si>
  <si>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</si>
  <si>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</si>
  <si>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</si>
  <si>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</si>
  <si>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</si>
  <si>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</si>
  <si>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</si>
  <si>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</si>
  <si>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</si>
  <si>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</si>
  <si>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</si>
  <si>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</si>
  <si>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</si>
  <si>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</si>
  <si>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</si>
  <si>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</si>
  <si>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</si>
  <si>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</si>
  <si>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</si>
  <si>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</si>
  <si>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</si>
  <si>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</si>
  <si>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</si>
  <si>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</si>
  <si>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</si>
  <si>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</si>
  <si>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</si>
  <si>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</si>
  <si>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</si>
  <si>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</si>
  <si>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</si>
  <si>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</si>
  <si>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</si>
  <si>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</si>
  <si>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</si>
  <si>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</si>
  <si>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</si>
  <si>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</si>
  <si>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</si>
  <si>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</si>
  <si>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</si>
  <si>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</si>
  <si>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</si>
  <si>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</si>
  <si>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</si>
  <si>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</si>
  <si>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</si>
  <si>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</si>
  <si>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</si>
  <si>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</si>
  <si>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</si>
  <si>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</si>
  <si>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</si>
  <si>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</si>
  <si>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</si>
  <si>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</si>
  <si>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</si>
  <si>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</si>
  <si>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</si>
  <si>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</si>
  <si>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</si>
  <si>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</si>
  <si>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</si>
  <si>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</si>
  <si>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</si>
  <si>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</si>
  <si>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</si>
  <si>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</si>
  <si>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</si>
  <si>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</si>
  <si>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</si>
  <si>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</si>
  <si>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</si>
  <si>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</si>
  <si>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</si>
  <si>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</si>
  <si>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</si>
  <si>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</si>
  <si>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</si>
  <si>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</si>
  <si>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</si>
  <si>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</si>
  <si>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</si>
  <si>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</si>
  <si>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</si>
  <si>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</si>
  <si>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</si>
  <si>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</si>
  <si>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</si>
  <si>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</si>
  <si>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</si>
  <si>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</si>
  <si>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</si>
  <si>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</si>
  <si>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</si>
  <si>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</si>
  <si>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</si>
  <si>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</si>
  <si>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</si>
  <si>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</si>
  <si>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</si>
  <si>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</si>
  <si>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</si>
  <si>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</si>
  <si>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</si>
  <si>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</si>
  <si>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</si>
  <si>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</si>
  <si>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</si>
  <si>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</si>
  <si>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</si>
  <si>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</si>
  <si>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</si>
  <si>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</si>
  <si>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</si>
  <si>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</si>
  <si>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</si>
  <si>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</si>
  <si>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</si>
  <si>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</si>
  <si>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</si>
  <si>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</si>
  <si>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</si>
  <si>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</si>
  <si>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</si>
  <si>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</si>
  <si>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</si>
  <si>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</si>
  <si>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</si>
  <si>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</si>
  <si>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</si>
  <si>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</si>
  <si>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</si>
  <si>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</si>
  <si>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</si>
  <si>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</si>
  <si>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</si>
  <si>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</si>
  <si>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</si>
  <si>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</si>
  <si>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</si>
  <si>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</si>
  <si>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</si>
  <si>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</si>
  <si>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</si>
  <si>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</si>
  <si>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</si>
  <si>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</si>
  <si>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</si>
  <si>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</si>
  <si>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</si>
  <si>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</si>
  <si>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</si>
  <si>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</si>
  <si>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</si>
  <si>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</si>
  <si>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</si>
  <si>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</si>
  <si>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</si>
  <si>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</si>
  <si>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</si>
  <si>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</si>
  <si>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</si>
  <si>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</si>
  <si>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</si>
  <si>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</si>
  <si>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</si>
  <si>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</si>
  <si>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</si>
  <si>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</si>
  <si>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</si>
  <si>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</si>
  <si>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</si>
  <si>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</si>
  <si>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</si>
  <si>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</si>
  <si>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</si>
  <si>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</si>
  <si>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</si>
  <si>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</si>
  <si>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</si>
  <si>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</si>
  <si>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</si>
  <si>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</si>
  <si>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</si>
  <si>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</si>
  <si>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</si>
  <si>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</si>
  <si>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</si>
  <si>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</si>
  <si>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</si>
  <si>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</si>
  <si>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</si>
  <si>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</si>
  <si>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</si>
  <si>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</si>
  <si>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</si>
  <si>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</si>
  <si>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</si>
  <si>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</si>
  <si>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</si>
  <si>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</si>
  <si>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</si>
  <si>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</si>
  <si>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</si>
  <si>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</si>
  <si>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</si>
  <si>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</si>
  <si>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</si>
  <si>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</si>
  <si>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</si>
  <si>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</si>
  <si>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</si>
  <si>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</si>
  <si>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</si>
  <si>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</si>
  <si>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</si>
  <si>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</si>
  <si>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</si>
  <si>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</si>
  <si>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</si>
  <si>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</si>
  <si>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</si>
  <si>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</si>
  <si>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</si>
  <si>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</si>
  <si>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</si>
  <si>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</si>
  <si>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</si>
  <si>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</si>
  <si>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</si>
  <si>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</si>
  <si>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</si>
  <si>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</si>
  <si>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</si>
  <si>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</si>
  <si>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</si>
  <si>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</si>
  <si>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</si>
  <si>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</si>
  <si>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</si>
  <si>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</si>
  <si>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</si>
  <si>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</si>
  <si>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</si>
  <si>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</si>
  <si>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</si>
  <si>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</si>
  <si>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</si>
  <si>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</si>
  <si>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</si>
  <si>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</si>
  <si>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</si>
  <si>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</si>
  <si>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</si>
  <si>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</si>
  <si>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</si>
  <si>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</si>
  <si>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</si>
  <si>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</si>
  <si>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</si>
  <si>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</si>
  <si>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</si>
  <si>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</si>
  <si>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</si>
  <si>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</si>
  <si>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</si>
  <si>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</si>
  <si>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</si>
  <si>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</si>
  <si>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</si>
  <si>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</si>
  <si>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</si>
  <si>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</si>
  <si>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</si>
  <si>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</si>
  <si>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</si>
  <si>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</si>
  <si>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</si>
  <si>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</si>
  <si>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</si>
  <si>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</si>
  <si>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</si>
  <si>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</si>
  <si>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</si>
  <si>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</si>
  <si>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</si>
  <si>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</si>
  <si>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</si>
  <si>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</si>
  <si>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</si>
  <si>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</si>
  <si>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</si>
  <si>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</si>
  <si>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</si>
  <si>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</si>
  <si>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</si>
  <si>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</si>
  <si>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</si>
  <si>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</si>
  <si>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</si>
  <si>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</si>
  <si>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</si>
  <si>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</si>
  <si>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</si>
  <si>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</si>
  <si>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</si>
  <si>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</si>
  <si>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</si>
  <si>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</si>
  <si>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</si>
  <si>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</si>
  <si>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</si>
  <si>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</si>
  <si>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</si>
  <si>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</si>
  <si>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</si>
  <si>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</si>
  <si>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</si>
  <si>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</si>
  <si>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</si>
  <si>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</si>
  <si>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</si>
  <si>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</si>
  <si>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</si>
  <si>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</si>
  <si>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</si>
  <si>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</si>
  <si>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</si>
  <si>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</si>
  <si>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</si>
  <si>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</si>
  <si>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</si>
  <si>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</si>
  <si>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</si>
  <si>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</si>
  <si>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</si>
  <si>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</si>
  <si>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</si>
  <si>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</si>
  <si>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</si>
  <si>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</si>
  <si>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</si>
  <si>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</si>
  <si>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</si>
  <si>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</si>
  <si>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</si>
  <si>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</si>
  <si>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</si>
  <si>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</si>
  <si>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</si>
  <si>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</si>
  <si>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</si>
  <si>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</si>
  <si>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</si>
  <si>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</si>
  <si>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</si>
  <si>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</si>
  <si>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</si>
  <si>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</si>
  <si>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</si>
  <si>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</si>
  <si>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</si>
  <si>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</si>
  <si>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</si>
  <si>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</si>
  <si>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</si>
  <si>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</si>
  <si>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</si>
  <si>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</si>
  <si>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</si>
  <si>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</si>
  <si>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</si>
  <si>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</si>
  <si>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</si>
  <si>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</si>
  <si>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</si>
  <si>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</si>
  <si>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</si>
  <si>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</si>
  <si>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</si>
  <si>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</si>
  <si>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</si>
  <si>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</si>
  <si>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</si>
  <si>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</si>
  <si>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</si>
  <si>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</si>
  <si>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</si>
  <si>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</si>
  <si>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</si>
  <si>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</si>
  <si>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</si>
  <si>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</si>
  <si>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</si>
  <si>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</si>
  <si>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</si>
  <si>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</si>
  <si>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</si>
  <si>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</si>
  <si>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</si>
  <si>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</si>
  <si>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</si>
  <si>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</si>
  <si>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</si>
  <si>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</si>
  <si>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</si>
  <si>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</si>
  <si>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</si>
  <si>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</si>
  <si>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</si>
  <si>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</si>
  <si>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</si>
  <si>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</si>
  <si>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</si>
  <si>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</si>
  <si>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</si>
  <si>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</si>
  <si>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</si>
  <si>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</si>
  <si>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</si>
  <si>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</si>
  <si>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</si>
  <si>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</si>
  <si>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</si>
  <si>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</si>
  <si>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</si>
  <si>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</si>
  <si>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</si>
  <si>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</si>
  <si>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</si>
  <si>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</si>
  <si>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</si>
  <si>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</si>
  <si>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</si>
  <si>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</si>
  <si>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</si>
  <si>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</si>
  <si>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</si>
  <si>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</si>
  <si>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</si>
  <si>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</si>
  <si>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</si>
  <si>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</si>
  <si>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</si>
  <si>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</si>
  <si>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</si>
  <si>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</si>
  <si>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</si>
  <si>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</si>
  <si>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</si>
  <si>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</si>
  <si>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</si>
  <si>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</si>
  <si>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</si>
  <si>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</si>
  <si>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</si>
  <si>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</si>
  <si>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</si>
  <si>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</si>
  <si>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</si>
  <si>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</si>
  <si>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</si>
  <si>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</si>
  <si>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</si>
  <si>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</si>
  <si>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</si>
  <si>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</si>
  <si>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</si>
  <si>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</si>
  <si>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</si>
  <si>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</si>
  <si>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</si>
  <si>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</si>
  <si>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</si>
  <si>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</si>
  <si>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</si>
  <si>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</si>
  <si>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</si>
  <si>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</si>
  <si>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</si>
  <si>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</si>
  <si>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</si>
  <si>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</si>
  <si>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</si>
  <si>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</si>
  <si>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</si>
  <si>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</si>
  <si>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</si>
  <si>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</si>
  <si>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</si>
  <si>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</si>
  <si>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</si>
  <si>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</si>
  <si>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</si>
  <si>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</si>
  <si>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</si>
  <si>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</si>
  <si>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</si>
  <si>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</si>
  <si>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</si>
  <si>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</si>
  <si>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</si>
  <si>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</si>
  <si>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</si>
  <si>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</si>
  <si>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</si>
  <si>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</si>
  <si>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</si>
  <si>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</si>
  <si>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</si>
  <si>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</si>
  <si>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</si>
  <si>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</si>
  <si>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</si>
  <si>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</si>
  <si>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</si>
  <si>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</si>
  <si>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</si>
  <si>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</si>
  <si>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</si>
  <si>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</si>
  <si>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</si>
  <si>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</si>
  <si>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</si>
  <si>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</si>
  <si>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</si>
  <si>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</si>
  <si>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</si>
  <si>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</si>
  <si>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</si>
  <si>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</si>
  <si>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</si>
  <si>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</si>
  <si>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</si>
  <si>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</si>
  <si>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</si>
  <si>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</si>
  <si>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</si>
  <si>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</si>
  <si>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</si>
  <si>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</si>
  <si>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</si>
  <si>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</si>
  <si>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</si>
  <si>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</si>
  <si>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</si>
  <si>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</si>
  <si>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</si>
  <si>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</si>
  <si>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</si>
  <si>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</si>
  <si>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</si>
  <si>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</si>
  <si>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</si>
  <si>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</si>
  <si>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</si>
  <si>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</si>
  <si>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</si>
  <si>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</si>
  <si>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</si>
  <si>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</si>
  <si>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</si>
  <si>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</si>
  <si>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</si>
  <si>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</si>
  <si>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</si>
  <si>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</si>
  <si>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</si>
  <si>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</si>
  <si>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</si>
  <si>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</si>
  <si>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</si>
  <si>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</si>
  <si>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</si>
  <si>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</si>
  <si>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</si>
  <si>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</si>
  <si>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</si>
  <si>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</si>
  <si>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</si>
  <si>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</si>
  <si>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</si>
  <si>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</si>
  <si>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</si>
  <si>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</si>
  <si>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</si>
  <si>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</si>
  <si>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</si>
  <si>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</si>
  <si>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</si>
  <si>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</si>
  <si>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</si>
  <si>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</si>
  <si>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</si>
  <si>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</si>
  <si>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</si>
  <si>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</si>
  <si>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</si>
  <si>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</si>
  <si>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</si>
  <si>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</si>
  <si>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</si>
  <si>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</si>
  <si>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</si>
  <si>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</si>
  <si>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</si>
  <si>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</si>
  <si>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</si>
  <si>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</si>
  <si>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</si>
  <si>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</si>
  <si>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</si>
  <si>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</si>
  <si>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</si>
  <si>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</si>
  <si>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</si>
  <si>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</si>
  <si>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</si>
  <si>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</si>
  <si>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</si>
  <si>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</si>
  <si>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</si>
  <si>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</si>
  <si>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</si>
  <si>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</si>
  <si>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</si>
  <si>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</si>
  <si>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</si>
  <si>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</si>
  <si>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</si>
  <si>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</si>
  <si>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</si>
  <si>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</si>
  <si>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</si>
  <si>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</si>
  <si>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</si>
  <si>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</si>
  <si>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</si>
  <si>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</si>
  <si>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</si>
  <si>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</si>
  <si>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</si>
  <si>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</si>
  <si>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</si>
  <si>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</si>
  <si>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</si>
  <si>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</si>
  <si>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</si>
  <si>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</si>
  <si>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</si>
  <si>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</si>
  <si>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</si>
  <si>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</si>
  <si>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</si>
  <si>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</si>
  <si>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</si>
  <si>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</si>
  <si>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</si>
  <si>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</si>
  <si>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</si>
  <si>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</si>
  <si>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</si>
  <si>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</si>
  <si>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</si>
  <si>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</si>
  <si>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</si>
  <si>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</si>
  <si>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</si>
  <si>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</si>
  <si>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</si>
  <si>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</si>
  <si>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</si>
  <si>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</si>
  <si>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</si>
  <si>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</si>
  <si>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</si>
  <si>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</si>
  <si>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</si>
  <si>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</si>
  <si>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</si>
  <si>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</si>
  <si>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</si>
  <si>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</si>
  <si>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</si>
  <si>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</si>
  <si>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</si>
  <si>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</si>
  <si>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</si>
  <si>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</si>
  <si>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</si>
  <si>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</si>
  <si>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</si>
  <si>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</si>
  <si>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</si>
  <si>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</si>
  <si>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</si>
  <si>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</si>
  <si>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</si>
  <si>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</si>
  <si>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</si>
  <si>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</si>
  <si>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</si>
  <si>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</si>
  <si>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</si>
  <si>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</si>
  <si>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</si>
  <si>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</si>
  <si>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</si>
  <si>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</si>
  <si>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</si>
  <si>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</si>
  <si>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</si>
  <si>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</si>
  <si>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</si>
  <si>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</si>
  <si>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</si>
  <si>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</si>
  <si>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</si>
  <si>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</si>
  <si>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</si>
  <si>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</si>
  <si>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</si>
  <si>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</si>
  <si>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</si>
  <si>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</si>
  <si>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</si>
  <si>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</si>
  <si>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</si>
  <si>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</si>
  <si>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</si>
  <si>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</si>
  <si>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</si>
  <si>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</si>
  <si>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</si>
  <si>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</si>
  <si>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</si>
  <si>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</si>
  <si>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</si>
  <si>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</si>
  <si>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</si>
  <si>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</si>
  <si>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</si>
  <si>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</si>
  <si>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</si>
  <si>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</si>
  <si>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</si>
  <si>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</si>
  <si>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</si>
  <si>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</si>
  <si>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</si>
  <si>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</si>
  <si>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</si>
  <si>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</si>
  <si>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</si>
  <si>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</si>
  <si>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</si>
  <si>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</si>
  <si>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</si>
  <si>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</si>
  <si>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</si>
  <si>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</si>
  <si>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</si>
  <si>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</si>
  <si>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</si>
  <si>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</si>
  <si>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</si>
  <si>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</si>
  <si>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</si>
  <si>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</si>
  <si>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</si>
  <si>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</si>
  <si>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</si>
  <si>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</si>
  <si>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</si>
  <si>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</si>
  <si>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</si>
  <si>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</si>
  <si>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</si>
  <si>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</si>
  <si>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</si>
  <si>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</si>
  <si>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</si>
  <si>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</si>
  <si>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</si>
  <si>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</si>
  <si>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</si>
  <si>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</si>
  <si>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</si>
  <si>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</si>
  <si>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</si>
  <si>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</si>
  <si>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</si>
  <si>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</si>
  <si>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</si>
  <si>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</si>
  <si>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</si>
  <si>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</si>
  <si>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</si>
  <si>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</si>
  <si>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</si>
  <si>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</si>
  <si>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</si>
  <si>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</si>
  <si>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</si>
  <si>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</si>
  <si>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</si>
  <si>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</si>
  <si>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</si>
  <si>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</si>
  <si>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</si>
  <si>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</si>
  <si>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</si>
  <si>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</si>
  <si>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</si>
  <si>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</si>
  <si>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</si>
  <si>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</si>
  <si>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</si>
  <si>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</si>
  <si>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</si>
  <si>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</si>
  <si>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</si>
  <si>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</si>
  <si>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</si>
  <si>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</si>
  <si>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</si>
  <si>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</si>
  <si>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</si>
  <si>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</si>
  <si>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</si>
  <si>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</si>
  <si>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</si>
  <si>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</si>
  <si>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</si>
  <si>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</si>
  <si>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</si>
  <si>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</si>
  <si>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</si>
  <si>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</si>
  <si>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</si>
  <si>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</si>
  <si>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</si>
  <si>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</si>
  <si>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</si>
  <si>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</si>
  <si>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</si>
  <si>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</si>
  <si>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</si>
  <si>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</si>
  <si>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</si>
  <si>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</si>
  <si>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</si>
  <si>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</si>
  <si>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</si>
  <si>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</si>
  <si>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</si>
  <si>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</si>
  <si>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</si>
  <si>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</si>
  <si>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</si>
  <si>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</si>
  <si>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</si>
  <si>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</si>
  <si>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</si>
  <si>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</si>
  <si>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</si>
  <si>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</si>
  <si>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</si>
  <si>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</si>
  <si>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</si>
  <si>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</si>
  <si>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</si>
  <si>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</si>
  <si>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</si>
  <si>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</si>
  <si>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</si>
  <si>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</si>
  <si>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</si>
  <si>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</si>
  <si>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</si>
  <si>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</si>
  <si>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</si>
  <si>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</si>
  <si>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</si>
  <si>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</si>
  <si>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</si>
  <si>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</si>
  <si>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</si>
  <si>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</si>
  <si>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</si>
  <si>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</si>
  <si>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</si>
  <si>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</si>
  <si>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</si>
  <si>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</si>
  <si>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</si>
  <si>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</si>
  <si>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</si>
  <si>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</si>
  <si>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</si>
  <si>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</si>
  <si>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</si>
  <si>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</si>
  <si>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</si>
  <si>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</si>
  <si>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</si>
  <si>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</si>
  <si>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</si>
  <si>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</si>
  <si>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</si>
  <si>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</si>
  <si>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</si>
  <si>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</si>
  <si>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</si>
  <si>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</si>
  <si>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</si>
  <si>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</si>
  <si>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</si>
  <si>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</si>
  <si>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</si>
  <si>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</si>
  <si>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</si>
  <si>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</si>
  <si>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</si>
  <si>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</si>
  <si>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</si>
  <si>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</si>
  <si>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</si>
  <si>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</si>
  <si>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</si>
  <si>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</si>
  <si>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</si>
  <si>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</si>
  <si>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</si>
  <si>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</si>
  <si>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</si>
  <si>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</si>
  <si>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</si>
  <si>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</si>
  <si>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</si>
  <si>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</si>
  <si>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</si>
  <si>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</si>
  <si>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</si>
  <si>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</si>
  <si>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</si>
  <si>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</si>
  <si>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</si>
  <si>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</si>
  <si>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</si>
  <si>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</si>
  <si>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</si>
  <si>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</si>
  <si>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</si>
  <si>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</si>
  <si>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</si>
  <si>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</si>
  <si>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</si>
  <si>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</si>
  <si>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</si>
  <si>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</si>
  <si>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</si>
  <si>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</si>
  <si>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</si>
  <si>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</si>
  <si>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</si>
  <si>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</si>
  <si>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</si>
  <si>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</si>
  <si>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</si>
  <si>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</si>
  <si>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</si>
  <si>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</si>
  <si>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</si>
  <si>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</si>
  <si>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</si>
  <si>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</si>
  <si>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</si>
  <si>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</si>
  <si>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</si>
  <si>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</si>
  <si>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</si>
  <si>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</si>
  <si>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</si>
  <si>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</si>
  <si>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</si>
  <si>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</si>
  <si>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</si>
  <si>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</si>
  <si>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</si>
  <si>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</si>
  <si>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</si>
  <si>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</si>
  <si>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</si>
  <si>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</si>
  <si>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</si>
  <si>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</si>
  <si>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</si>
  <si>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</si>
  <si>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</si>
  <si>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</si>
  <si>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</si>
  <si>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</si>
  <si>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</si>
  <si>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</si>
  <si>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</si>
  <si>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</si>
  <si>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</si>
  <si>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</si>
  <si>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</si>
  <si>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</si>
  <si>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</si>
  <si>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</si>
  <si>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</si>
  <si>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</si>
  <si>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</si>
  <si>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</si>
  <si>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</si>
  <si>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</si>
  <si>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</si>
  <si>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</si>
  <si>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</si>
  <si>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</si>
  <si>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</si>
  <si>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</si>
  <si>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</si>
  <si>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</si>
  <si>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</si>
  <si>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</si>
  <si>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</si>
  <si>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</si>
  <si>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</si>
  <si>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</si>
  <si>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</si>
  <si>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</si>
  <si>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</si>
  <si>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</si>
  <si>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</si>
  <si>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</si>
  <si>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</si>
  <si>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</si>
  <si>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</si>
  <si>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</si>
  <si>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</si>
  <si>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</si>
  <si>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</si>
  <si>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</si>
  <si>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</si>
  <si>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</si>
  <si>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</si>
  <si>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</si>
  <si>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</si>
  <si>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</si>
  <si>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</si>
  <si>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</si>
  <si>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</si>
  <si>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</si>
  <si>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</si>
  <si>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</si>
  <si>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</si>
  <si>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</si>
  <si>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</si>
  <si>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</si>
  <si>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</si>
  <si>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</si>
  <si>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</si>
  <si>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</si>
  <si>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</si>
  <si>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</si>
  <si>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</si>
  <si>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</si>
  <si>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</si>
  <si>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</si>
  <si>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</si>
  <si>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</si>
  <si>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</si>
  <si>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</si>
  <si>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</si>
  <si>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</si>
  <si>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</si>
  <si>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</si>
  <si>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</si>
  <si>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</si>
  <si>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</si>
  <si>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</si>
  <si>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</si>
  <si>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</si>
  <si>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</si>
  <si>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</si>
  <si>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</si>
  <si>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</si>
  <si>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</si>
  <si>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</si>
  <si>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</si>
  <si>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</si>
  <si>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</si>
  <si>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</si>
  <si>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</si>
  <si>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</si>
  <si>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</si>
  <si>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</si>
  <si>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</si>
  <si>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</si>
  <si>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</si>
  <si>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</si>
  <si>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</si>
  <si>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</si>
  <si>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</si>
  <si>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</si>
  <si>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</si>
  <si>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</si>
  <si>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</si>
  <si>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</si>
  <si>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</si>
  <si>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</si>
  <si>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</si>
  <si>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</si>
  <si>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</si>
  <si>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</si>
  <si>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</si>
  <si>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</si>
  <si>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</si>
  <si>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</si>
  <si>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</si>
  <si>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</si>
  <si>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</si>
  <si>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</si>
  <si>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</si>
  <si>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</si>
  <si>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</si>
  <si>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</si>
  <si>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</si>
  <si>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</si>
  <si>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</si>
  <si>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</si>
  <si>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</si>
  <si>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</si>
  <si>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</si>
  <si>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</si>
  <si>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</si>
  <si>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</si>
  <si>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</si>
  <si>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</si>
  <si>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</si>
  <si>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</si>
  <si>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</si>
  <si>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</si>
  <si>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</si>
  <si>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</si>
  <si>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</si>
  <si>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</si>
  <si>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</si>
  <si>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</si>
  <si>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</si>
  <si>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</si>
  <si>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</si>
  <si>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</si>
  <si>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</si>
  <si>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</si>
  <si>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</si>
  <si>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</si>
  <si>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</si>
  <si>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</si>
  <si>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</si>
  <si>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</si>
  <si>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</si>
  <si>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</si>
  <si>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</si>
  <si>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</si>
  <si>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</si>
  <si>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</si>
  <si>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</si>
  <si>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</si>
  <si>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</si>
  <si>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</si>
  <si>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</si>
  <si>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</si>
  <si>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</si>
  <si>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</si>
  <si>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</si>
  <si>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</si>
  <si>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</si>
  <si>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</si>
  <si>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</si>
  <si>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</si>
  <si>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</si>
  <si>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</si>
  <si>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</si>
  <si>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</si>
  <si>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</si>
  <si>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</si>
  <si>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</si>
  <si>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</si>
  <si>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</si>
  <si>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</si>
  <si>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</si>
  <si>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</si>
  <si>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</si>
  <si>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</si>
  <si>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</si>
  <si>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</si>
  <si>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</si>
  <si>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</si>
  <si>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</si>
  <si>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</si>
  <si>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</si>
  <si>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</si>
  <si>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</si>
  <si>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</si>
  <si>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</si>
  <si>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</si>
  <si>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</si>
  <si>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</si>
  <si>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</si>
  <si>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</si>
  <si>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</si>
  <si>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</si>
  <si>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</si>
  <si>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</si>
  <si>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</si>
  <si>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</si>
  <si>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</si>
  <si>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</si>
  <si>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</si>
  <si>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</si>
  <si>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</si>
  <si>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</si>
  <si>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</si>
  <si>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</si>
  <si>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</si>
  <si>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</si>
  <si>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</si>
  <si>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</si>
  <si>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</si>
  <si>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</si>
  <si>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</si>
  <si>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</si>
  <si>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</si>
  <si>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</si>
  <si>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</si>
  <si>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</si>
  <si>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</si>
  <si>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</si>
  <si>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</si>
  <si>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</si>
  <si>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</si>
  <si>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</si>
  <si>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</si>
  <si>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</si>
  <si>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</si>
  <si>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</si>
  <si>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</si>
  <si>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</si>
  <si>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</si>
  <si>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</si>
  <si>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</si>
  <si>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</si>
  <si>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</si>
  <si>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</si>
  <si>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</si>
  <si>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</si>
  <si>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</si>
  <si>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</si>
  <si>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</si>
  <si>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</si>
  <si>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</si>
  <si>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</si>
  <si>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</si>
  <si>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</si>
  <si>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</si>
  <si>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</si>
  <si>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</si>
  <si>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</si>
  <si>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</si>
  <si>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</si>
  <si>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</si>
  <si>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</si>
  <si>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</si>
  <si>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</si>
  <si>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</si>
  <si>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</si>
  <si>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</si>
  <si>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</si>
  <si>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</si>
  <si>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</si>
  <si>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</si>
  <si>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</si>
  <si>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</si>
  <si>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</si>
  <si>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</si>
  <si>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</si>
  <si>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</si>
  <si>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</si>
  <si>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</si>
  <si>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</si>
  <si>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</si>
  <si>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</si>
  <si>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</si>
  <si>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</si>
  <si>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</si>
  <si>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</si>
  <si>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</si>
  <si>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</si>
  <si>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</si>
  <si>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</si>
  <si>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</si>
  <si>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</si>
  <si>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</si>
  <si>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</si>
  <si>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</si>
  <si>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</si>
  <si>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</si>
  <si>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</si>
  <si>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</si>
  <si>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</si>
  <si>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</si>
  <si>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</si>
  <si>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</si>
  <si>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</si>
  <si>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</si>
  <si>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</si>
  <si>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</si>
  <si>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</si>
  <si>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</si>
  <si>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</si>
  <si>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</si>
  <si>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</si>
  <si>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</si>
  <si>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</si>
  <si>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</si>
  <si>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</si>
  <si>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</si>
  <si>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</si>
  <si>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</si>
  <si>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</si>
  <si>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</si>
  <si>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</si>
  <si>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</si>
  <si>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</si>
  <si>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</si>
  <si>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</si>
  <si>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</si>
  <si>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</si>
  <si>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</si>
  <si>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</si>
  <si>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</si>
  <si>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</si>
  <si>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</si>
  <si>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</si>
  <si>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</si>
  <si>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</si>
  <si>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</si>
  <si>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</si>
  <si>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</si>
  <si>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</si>
  <si>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</si>
  <si>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</si>
  <si>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</si>
  <si>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</si>
  <si>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</si>
  <si>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</si>
  <si>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</si>
  <si>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</si>
  <si>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</si>
  <si>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</si>
  <si>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</si>
  <si>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</si>
  <si>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</si>
  <si>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</si>
  <si>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</si>
  <si>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</si>
  <si>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</si>
  <si>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</si>
  <si>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</si>
  <si>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</si>
  <si>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</si>
  <si>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</si>
  <si>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</si>
  <si>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</si>
  <si>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</si>
  <si>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</si>
  <si>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</si>
  <si>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</si>
  <si>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</si>
  <si>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</si>
  <si>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</si>
  <si>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</si>
  <si>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</si>
  <si>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</si>
  <si>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</si>
  <si>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</si>
  <si>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</si>
  <si>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</si>
  <si>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</si>
  <si>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</si>
  <si>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</si>
  <si>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</si>
  <si>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</si>
  <si>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</si>
  <si>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</si>
  <si>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</si>
  <si>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</si>
  <si>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</si>
  <si>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</si>
  <si>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</si>
  <si>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</si>
  <si>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</si>
  <si>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</si>
  <si>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</si>
  <si>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</si>
  <si>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</si>
  <si>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</si>
  <si>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</si>
  <si>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</si>
  <si>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</si>
  <si>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</si>
  <si>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</si>
  <si>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</si>
  <si>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</si>
  <si>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</si>
  <si>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</si>
  <si>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</si>
  <si>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</si>
  <si>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</si>
  <si>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</si>
  <si>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</si>
  <si>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</si>
  <si>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</si>
  <si>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</si>
  <si>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</si>
  <si>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</si>
  <si>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</si>
  <si>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</si>
  <si>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</si>
  <si>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</si>
  <si>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</si>
  <si>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</si>
  <si>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</si>
  <si>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</si>
  <si>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</si>
  <si>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</si>
  <si>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</si>
  <si>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</si>
  <si>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</si>
  <si>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</si>
  <si>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</si>
  <si>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</si>
  <si>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</si>
  <si>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</si>
  <si>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</si>
  <si>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</si>
  <si>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</si>
  <si>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</si>
  <si>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</si>
  <si>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</si>
  <si>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</si>
  <si>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</si>
  <si>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</si>
  <si>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</si>
  <si>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</si>
  <si>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</si>
  <si>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</si>
  <si>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</si>
  <si>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</si>
  <si>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</si>
  <si>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</si>
  <si>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</si>
  <si>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</si>
  <si>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</si>
  <si>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</si>
  <si>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</si>
  <si>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</si>
  <si>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</si>
  <si>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</si>
  <si>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</si>
  <si>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</si>
  <si>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</si>
  <si>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</si>
  <si>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</si>
  <si>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</si>
  <si>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</si>
  <si>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</si>
  <si>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</si>
  <si>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</si>
  <si>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</si>
  <si>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</si>
  <si>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</si>
  <si>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</si>
  <si>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</si>
  <si>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</si>
  <si>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</si>
  <si>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</si>
  <si>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</si>
  <si>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</si>
  <si>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</si>
  <si>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</si>
  <si>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</si>
  <si>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</si>
  <si>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</si>
  <si>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</si>
  <si>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</si>
  <si>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</si>
  <si>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</si>
  <si>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</si>
  <si>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</si>
  <si>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</si>
  <si>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</si>
  <si>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</si>
  <si>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</si>
  <si>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</si>
  <si>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</si>
  <si>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</si>
  <si>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</si>
  <si>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</si>
  <si>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</si>
  <si>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</si>
  <si>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</si>
  <si>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</si>
  <si>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</si>
  <si>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</si>
  <si>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</si>
  <si>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</si>
  <si>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</si>
  <si>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</si>
  <si>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</si>
  <si>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</si>
  <si>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</si>
  <si>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</si>
  <si>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</si>
  <si>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</si>
  <si>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</si>
  <si>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</si>
  <si>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</si>
  <si>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</si>
  <si>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</si>
  <si>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</si>
  <si>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</si>
  <si>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</si>
  <si>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</si>
  <si>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</si>
  <si>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</si>
  <si>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</si>
  <si>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</si>
  <si>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</si>
  <si>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</si>
  <si>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</si>
  <si>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</si>
  <si>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</si>
  <si>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</si>
  <si>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</si>
  <si>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</si>
  <si>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</si>
  <si>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</si>
  <si>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</si>
  <si>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</si>
  <si>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</si>
  <si>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</si>
  <si>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</si>
  <si>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</si>
  <si>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</si>
  <si>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</si>
  <si>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</si>
  <si>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</si>
  <si>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</si>
  <si>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</si>
  <si>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</si>
  <si>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</si>
  <si>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</si>
  <si>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</si>
  <si>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</si>
  <si>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</si>
  <si>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</si>
  <si>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</si>
  <si>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</si>
  <si>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</si>
  <si>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</si>
  <si>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</si>
  <si>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</si>
  <si>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</si>
  <si>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</si>
  <si>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</si>
  <si>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</si>
  <si>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</si>
  <si>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</si>
  <si>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</si>
  <si>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</si>
  <si>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</si>
  <si>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</si>
  <si>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</si>
  <si>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</si>
  <si>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</si>
  <si>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</si>
  <si>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</si>
  <si>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</si>
  <si>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</si>
  <si>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</si>
  <si>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</si>
  <si>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</si>
  <si>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</si>
  <si>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</si>
  <si>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</si>
  <si>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</si>
  <si>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</si>
  <si>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</si>
  <si>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</si>
  <si>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</si>
  <si>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</si>
  <si>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</si>
  <si>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</si>
  <si>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</si>
  <si>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</si>
  <si>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</si>
  <si>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</si>
  <si>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</si>
  <si>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</si>
  <si>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</si>
  <si>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</si>
  <si>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</si>
  <si>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</si>
  <si>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</si>
  <si>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</si>
  <si>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</si>
  <si>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</si>
  <si>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</si>
  <si>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</si>
  <si>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</si>
  <si>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</si>
  <si>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</si>
  <si>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</si>
  <si>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</si>
  <si>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</si>
  <si>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</si>
  <si>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</si>
  <si>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</si>
  <si>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</si>
  <si>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</si>
  <si>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</si>
  <si>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</si>
  <si>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</si>
  <si>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</si>
  <si>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</si>
  <si>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</si>
  <si>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</si>
  <si>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</si>
  <si>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</si>
  <si>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</si>
  <si>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</si>
  <si>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</si>
  <si>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</si>
  <si>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</si>
  <si>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</si>
  <si>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</si>
  <si>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</si>
  <si>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</si>
  <si>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</si>
  <si>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</si>
  <si>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</si>
  <si>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</si>
  <si>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</si>
  <si>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</si>
  <si>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</si>
  <si>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</si>
  <si>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</si>
  <si>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</si>
  <si>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</si>
  <si>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</si>
  <si>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</si>
  <si>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</si>
  <si>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</si>
  <si>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</si>
  <si>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</si>
  <si>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</si>
  <si>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</si>
  <si>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</si>
  <si>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</si>
  <si>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</si>
  <si>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</si>
  <si>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</si>
  <si>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</si>
  <si>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</si>
  <si>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</si>
  <si>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</si>
  <si>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</si>
  <si>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</si>
  <si>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</si>
  <si>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</si>
  <si>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</si>
  <si>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</si>
  <si>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</si>
  <si>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</si>
  <si>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</si>
  <si>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</si>
  <si>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</si>
  <si>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</si>
  <si>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</si>
  <si>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</si>
  <si>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</si>
  <si>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</si>
  <si>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</si>
  <si>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</si>
  <si>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</si>
  <si>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</si>
  <si>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</si>
  <si>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</si>
  <si>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</si>
  <si>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</si>
  <si>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</si>
  <si>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</si>
  <si>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</si>
  <si>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</si>
  <si>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</si>
  <si>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</si>
  <si>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</si>
  <si>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</si>
  <si>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</si>
  <si>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</si>
  <si>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</si>
  <si>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</si>
  <si>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</si>
  <si>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</si>
  <si>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</si>
  <si>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</si>
  <si>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</si>
  <si>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</si>
  <si>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</si>
  <si>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</si>
  <si>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</si>
  <si>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</si>
  <si>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</si>
  <si>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</si>
  <si>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</si>
  <si>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</si>
  <si>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</si>
  <si>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</si>
  <si>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</si>
  <si>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</si>
  <si>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</si>
  <si>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</si>
  <si>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</si>
  <si>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</si>
  <si>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</si>
  <si>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</si>
  <si>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</si>
  <si>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</si>
  <si>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</si>
  <si>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</si>
  <si>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</si>
  <si>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</si>
  <si>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</si>
  <si>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</si>
  <si>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</si>
  <si>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</si>
  <si>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</si>
  <si>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</si>
  <si>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</si>
  <si>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</si>
  <si>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</si>
  <si>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</si>
  <si>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</si>
  <si>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</si>
  <si>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</si>
  <si>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</si>
  <si>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</si>
  <si>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</si>
  <si>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</si>
  <si>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</si>
  <si>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</si>
  <si>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</si>
  <si>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</si>
  <si>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</si>
  <si>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</si>
  <si>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</si>
  <si>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</si>
  <si>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</si>
  <si>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</si>
  <si>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</si>
  <si>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</si>
  <si>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</si>
  <si>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</si>
  <si>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</si>
  <si>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</si>
  <si>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</si>
  <si>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</si>
  <si>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</si>
  <si>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</si>
  <si>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</si>
  <si>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</si>
  <si>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</si>
  <si>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</si>
  <si>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</si>
  <si>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</si>
  <si>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</si>
  <si>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</si>
  <si>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</si>
  <si>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</si>
  <si>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</si>
  <si>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</si>
  <si>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</si>
  <si>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</si>
  <si>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</si>
  <si>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</si>
  <si>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</si>
  <si>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</si>
  <si>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</si>
  <si>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</si>
  <si>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</si>
  <si>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</si>
  <si>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</si>
  <si>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</si>
  <si>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</si>
  <si>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</si>
  <si>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</si>
  <si>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</si>
  <si>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</si>
  <si>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</si>
  <si>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</si>
  <si>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</si>
  <si>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</si>
  <si>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</si>
  <si>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</si>
  <si>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</si>
  <si>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</si>
  <si>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</si>
  <si>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</si>
  <si>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</si>
  <si>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</si>
  <si>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</si>
  <si>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</si>
  <si>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</si>
  <si>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</si>
  <si>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</si>
  <si>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</si>
  <si>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</si>
  <si>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</si>
  <si>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</si>
  <si>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</si>
  <si>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</si>
  <si>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</si>
  <si>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</si>
  <si>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</si>
  <si>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</si>
  <si>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</si>
  <si>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</si>
  <si>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</si>
  <si>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</si>
  <si>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</si>
  <si>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</si>
  <si>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</si>
  <si>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</si>
  <si>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</si>
  <si>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</si>
  <si>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</si>
  <si>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</si>
  <si>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</si>
  <si>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</si>
  <si>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</si>
  <si>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</si>
  <si>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</si>
  <si>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</si>
  <si>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</si>
  <si>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</si>
  <si>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</si>
  <si>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</si>
  <si>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</si>
  <si>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</si>
  <si>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</si>
  <si>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</si>
  <si>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</si>
  <si>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</si>
  <si>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</si>
  <si>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</si>
  <si>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</si>
  <si>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</si>
  <si>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</si>
  <si>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</si>
  <si>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</si>
  <si>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</si>
  <si>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</si>
  <si>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</si>
  <si>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</si>
  <si>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</si>
  <si>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</si>
  <si>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</si>
  <si>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</si>
  <si>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</si>
  <si>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</si>
  <si>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</si>
  <si>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</si>
  <si>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</si>
  <si>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</si>
  <si>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</si>
  <si>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</si>
  <si>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</si>
  <si>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</si>
  <si>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</si>
  <si>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</si>
  <si>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</si>
  <si>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</si>
  <si>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</si>
  <si>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</si>
  <si>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</si>
  <si>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</si>
  <si>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</si>
  <si>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</si>
  <si>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</si>
  <si>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</si>
  <si>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</si>
  <si>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</si>
  <si>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</si>
  <si>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</si>
  <si>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</si>
  <si>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</si>
  <si>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</si>
  <si>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</si>
  <si>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</si>
  <si>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</si>
  <si>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</si>
  <si>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</si>
  <si>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</si>
  <si>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</si>
  <si>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</si>
  <si>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</si>
  <si>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</si>
  <si>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</si>
  <si>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</si>
  <si>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</si>
  <si>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</si>
  <si>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</si>
  <si>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</si>
  <si>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</si>
  <si>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</si>
  <si>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</si>
  <si>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</si>
  <si>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</si>
  <si>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</si>
  <si>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</si>
  <si>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</si>
  <si>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</si>
  <si>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</si>
  <si>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</si>
  <si>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</si>
  <si>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</si>
  <si>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</si>
  <si>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</si>
  <si>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</si>
  <si>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</si>
  <si>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</si>
  <si>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</si>
  <si>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</si>
  <si>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</si>
  <si>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</si>
  <si>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</si>
  <si>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</si>
  <si>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</si>
  <si>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</si>
  <si>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</si>
  <si>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</si>
  <si>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</si>
  <si>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</si>
  <si>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</si>
  <si>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</si>
  <si>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</si>
  <si>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</si>
  <si>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</si>
  <si>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</si>
  <si>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</si>
  <si>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</si>
  <si>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</si>
  <si>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</si>
  <si>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</si>
  <si>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</si>
  <si>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</si>
  <si>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</si>
  <si>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</si>
  <si>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</si>
  <si>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</si>
  <si>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</si>
  <si>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</si>
  <si>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</si>
  <si>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</si>
  <si>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</si>
  <si>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</si>
  <si>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</si>
  <si>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</si>
  <si>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</si>
  <si>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</si>
  <si>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</si>
  <si>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</si>
  <si>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</si>
  <si>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</si>
  <si>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</si>
  <si>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</si>
  <si>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</si>
  <si>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</si>
  <si>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</si>
  <si>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</si>
  <si>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</si>
  <si>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</si>
  <si>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</si>
  <si>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</si>
  <si>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</si>
  <si>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</si>
  <si>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</si>
  <si>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</si>
  <si>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</si>
  <si>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</si>
  <si>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</si>
  <si>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</si>
  <si>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</si>
  <si>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</si>
  <si>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</si>
  <si>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</si>
  <si>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</si>
  <si>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</si>
  <si>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</si>
  <si>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</si>
  <si>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</si>
  <si>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</si>
  <si>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</si>
  <si>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</si>
  <si>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</si>
  <si>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</si>
  <si>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</si>
  <si>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</si>
  <si>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</si>
  <si>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</si>
  <si>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</si>
  <si>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</si>
  <si>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</si>
  <si>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</si>
  <si>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</si>
  <si>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</si>
  <si>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</si>
  <si>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</si>
  <si>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</si>
  <si>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</si>
  <si>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</si>
  <si>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</si>
  <si>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</si>
  <si>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</si>
  <si>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</si>
  <si>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</si>
  <si>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</si>
  <si>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</si>
  <si>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</si>
  <si>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</si>
  <si>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</si>
  <si>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</si>
  <si>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</si>
  <si>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</si>
  <si>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</si>
  <si>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</si>
  <si>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</si>
  <si>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</si>
  <si>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</si>
  <si>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</si>
  <si>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</si>
  <si>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</si>
  <si>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</si>
  <si>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</si>
  <si>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</si>
  <si>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</si>
  <si>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</si>
  <si>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</si>
  <si>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</si>
  <si>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</si>
  <si>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</si>
  <si>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</si>
  <si>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</si>
  <si>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</si>
  <si>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</si>
  <si>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</si>
  <si>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</si>
  <si>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</si>
  <si>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</si>
  <si>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</si>
  <si>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</si>
  <si>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</si>
  <si>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</si>
  <si>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</si>
  <si>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</si>
  <si>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</si>
  <si>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</si>
  <si>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</si>
  <si>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</si>
  <si>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</si>
  <si>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</si>
  <si>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</si>
  <si>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</si>
  <si>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</si>
  <si>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</si>
  <si>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</si>
  <si>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</si>
  <si>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</si>
  <si>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</si>
  <si>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</si>
  <si>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</si>
  <si>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</si>
  <si>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</si>
  <si>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</si>
  <si>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</si>
  <si>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</si>
  <si>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</si>
  <si>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</si>
  <si>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</si>
  <si>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</si>
  <si>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</si>
  <si>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</si>
  <si>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</si>
  <si>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</si>
  <si>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</si>
  <si>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</si>
  <si>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</si>
  <si>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</si>
  <si>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</si>
  <si>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</si>
  <si>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</si>
  <si>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</si>
  <si>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</si>
  <si>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</si>
  <si>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</si>
  <si>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</si>
  <si>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</si>
  <si>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</si>
  <si>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</si>
  <si>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</si>
  <si>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</si>
  <si>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</si>
  <si>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</si>
  <si>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</si>
  <si>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</si>
  <si>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</si>
  <si>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</si>
  <si>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</si>
  <si>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</si>
  <si>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</si>
  <si>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</si>
  <si>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</si>
  <si>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</si>
  <si>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</si>
  <si>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</si>
  <si>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</si>
  <si>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</si>
  <si>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</si>
  <si>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</si>
  <si>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</si>
  <si>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</si>
  <si>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</si>
  <si>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</si>
  <si>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</si>
  <si>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</si>
  <si>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</si>
  <si>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</si>
  <si>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</si>
  <si>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</si>
  <si>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</si>
  <si>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</si>
  <si>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</si>
  <si>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</si>
  <si>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</si>
  <si>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</si>
  <si>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</si>
  <si>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</si>
  <si>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</si>
  <si>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</si>
  <si>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</si>
  <si>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</si>
  <si>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</si>
  <si>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</si>
  <si>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</si>
  <si>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</si>
  <si>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</si>
  <si>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</si>
  <si>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</si>
  <si>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</si>
  <si>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</si>
  <si>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</si>
  <si>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</si>
  <si>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</si>
  <si>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</si>
  <si>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</si>
  <si>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</si>
  <si>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</si>
  <si>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</si>
  <si>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</si>
  <si>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</si>
  <si>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</si>
  <si>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</si>
  <si>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</si>
  <si>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</si>
  <si>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</si>
  <si>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</si>
  <si>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</si>
  <si>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</si>
  <si>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</si>
  <si>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</si>
  <si>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</si>
  <si>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</si>
  <si>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</si>
  <si>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</si>
  <si>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</si>
  <si>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</si>
  <si>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</si>
  <si>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</si>
  <si>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</si>
  <si>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</si>
  <si>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</si>
  <si>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</si>
  <si>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</si>
  <si>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</si>
  <si>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</si>
  <si>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</si>
  <si>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</si>
  <si>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</si>
  <si>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</si>
  <si>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</si>
  <si>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</si>
  <si>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</si>
  <si>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</si>
  <si>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</si>
  <si>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</si>
  <si>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</si>
  <si>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</si>
  <si>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</si>
  <si>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</si>
  <si>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</si>
  <si>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</si>
  <si>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</si>
  <si>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</si>
  <si>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</si>
  <si>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</si>
  <si>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</si>
  <si>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</si>
  <si>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</si>
  <si>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</si>
  <si>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</si>
  <si>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</si>
  <si>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</si>
  <si>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</si>
  <si>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</si>
  <si>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</si>
  <si>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</si>
  <si>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</si>
  <si>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</si>
  <si>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</si>
  <si>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</si>
  <si>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</si>
  <si>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</si>
  <si>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</si>
  <si>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</si>
  <si>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</si>
  <si>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</si>
  <si>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</si>
  <si>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</si>
  <si>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</si>
  <si>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</si>
  <si>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</si>
  <si>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</si>
  <si>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70-0375-2014</t>
  </si>
  <si>
    <t>70-0611-2016</t>
  </si>
  <si>
    <t>70-0610-2016</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</si>
  <si>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</si>
  <si>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</si>
  <si>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70-0248-2018</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</si>
  <si>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</si>
  <si>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70-0272-2016</t>
  </si>
  <si>
    <t>70-0286-2017</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</si>
  <si>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</si>
  <si>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CRA 11 10 29 APTO 301</t>
  </si>
  <si>
    <t>sahuemilianiruiz@hotmail.com</t>
  </si>
  <si>
    <t>CALLE 25 36A  56 BARRIO VENECIA</t>
  </si>
  <si>
    <t>5744528</t>
  </si>
  <si>
    <t>SAHURI MARÍA EMILIANI RUIZ</t>
  </si>
  <si>
    <t>70-0082-2019</t>
  </si>
  <si>
    <t>70-0331-2013</t>
  </si>
  <si>
    <t>70-0088-2016</t>
  </si>
  <si>
    <t>70-0274-2017</t>
  </si>
  <si>
    <t>70-0253-2016</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</si>
  <si>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</si>
  <si>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</si>
  <si>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</si>
  <si>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</si>
  <si>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</si>
  <si>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</si>
  <si>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</si>
  <si>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</si>
  <si>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</si>
  <si>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</si>
  <si>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</si>
  <si>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</si>
  <si>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</si>
  <si>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</si>
  <si>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</si>
  <si>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</si>
  <si>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</si>
  <si>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</si>
  <si>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</si>
  <si>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</si>
  <si>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20-672-2016</t>
  </si>
  <si>
    <t>20-575-2016</t>
  </si>
  <si>
    <t>20-387-2017</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</si>
  <si>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</si>
  <si>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</si>
  <si>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20-235-2004</t>
  </si>
  <si>
    <t>20-011-2006</t>
  </si>
  <si>
    <t>20-268-2003</t>
  </si>
  <si>
    <t>20-011-2008</t>
  </si>
  <si>
    <t>20-011-2009</t>
  </si>
  <si>
    <t>20-011-2000</t>
  </si>
  <si>
    <t>20-011-2005</t>
  </si>
  <si>
    <t>20-0215-2011</t>
  </si>
  <si>
    <t>20-212-2012</t>
  </si>
  <si>
    <t>20-212-2010</t>
  </si>
  <si>
    <t>20-012-2007</t>
  </si>
  <si>
    <t>20-372-2007</t>
  </si>
  <si>
    <t>Brindar atención a niños y niñas de seis meses hasta cinco años, involucrando su contexto familiar y comunitario de conformidad con los estándares y lineamientos emanados del ICBF.</t>
  </si>
  <si>
    <t>20-355-2018</t>
  </si>
  <si>
    <t>20-332-2017</t>
  </si>
  <si>
    <t>20-137-2016</t>
  </si>
  <si>
    <t>20-124-2019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</si>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</sst>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2784</v>
      </c>
      <c r="D15" s="35"/>
      <c r="E15" s="35"/>
      <c r="F15" s="5"/>
      <c r="G15" s="32" t="s">
        <v>1168</v>
      </c>
      <c r="H15" s="101" t="s">
        <v>453</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178"/>
      <c r="I20" s="141" t="s">
        <v>453</v>
      </c>
      <c r="J20" s="142" t="s">
        <v>982</v>
      </c>
      <c r="K20" s="143">
        <v>669723976</v>
      </c>
      <c r="L20" s="144">
        <v>44242</v>
      </c>
      <c r="M20" s="144">
        <v>44561</v>
      </c>
      <c r="N20" s="127">
        <f>+(M20-L20)/30</f>
        <v>10.633333333333333</v>
      </c>
      <c r="O20" s="130"/>
      <c r="U20" s="126"/>
      <c r="V20" s="103">
        <f ca="1">NOW()</f>
        <v>44193.614105324072</v>
      </c>
      <c r="W20" s="103">
        <f ca="1">NOW()</f>
        <v>44193.614105324072</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DE PROFESIONALES EN PROGRAMAS DE PROMOCION Y PREVENCION PARA LA SALUD LA EDUCACION LA FAMILIA Y LA COMUNIDAD APSEFACOM</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2754</v>
      </c>
      <c r="C48" s="108" t="s">
        <v>31</v>
      </c>
      <c r="D48" s="113" t="s">
        <v>2727</v>
      </c>
      <c r="E48" s="137">
        <v>42522</v>
      </c>
      <c r="F48" s="137">
        <v>42719</v>
      </c>
      <c r="G48" s="152">
        <f>IF(AND(E48&lt;&gt;"",F48&lt;&gt;""),((F48-E48)/30),"")</f>
        <v>6.5666666666666664</v>
      </c>
      <c r="H48" s="111" t="s">
        <v>2743</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2754</v>
      </c>
      <c r="C49" s="108" t="s">
        <v>31</v>
      </c>
      <c r="D49" s="113" t="s">
        <v>2721</v>
      </c>
      <c r="E49" s="137">
        <v>42719</v>
      </c>
      <c r="F49" s="137">
        <v>43084</v>
      </c>
      <c r="G49" s="152">
        <f t="shared" ref="G49:G50" si="2">IF(AND(E49&lt;&gt;"",F49&lt;&gt;""),((F49-E49)/30),"")</f>
        <v>12.166666666666666</v>
      </c>
      <c r="H49" s="111" t="s">
        <v>2744</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2754</v>
      </c>
      <c r="C50" s="108" t="s">
        <v>31</v>
      </c>
      <c r="D50" s="113" t="s">
        <v>2725</v>
      </c>
      <c r="E50" s="137">
        <v>43405</v>
      </c>
      <c r="F50" s="137">
        <v>43434</v>
      </c>
      <c r="G50" s="152">
        <f t="shared" si="2"/>
        <v>0.96666666666666667</v>
      </c>
      <c r="H50" s="111" t="s">
        <v>2726</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2754</v>
      </c>
      <c r="C51" s="108" t="s">
        <v>31</v>
      </c>
      <c r="D51" s="113" t="s">
        <v>2735</v>
      </c>
      <c r="E51" s="137">
        <v>43484</v>
      </c>
      <c r="F51" s="137">
        <v>43822</v>
      </c>
      <c r="G51" s="152">
        <f t="shared" ref="G51:G107" si="3">IF(AND(E51&lt;&gt;"",F51&lt;&gt;""),((F51-E51)/30),"")</f>
        <v>11.266666666666667</v>
      </c>
      <c r="H51" s="111" t="s">
        <v>2745</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2754</v>
      </c>
      <c r="C52" s="108" t="s">
        <v>31</v>
      </c>
      <c r="D52" s="113" t="s">
        <v>2720</v>
      </c>
      <c r="E52" s="137">
        <v>42004</v>
      </c>
      <c r="F52" s="137">
        <v>42369</v>
      </c>
      <c r="G52" s="152">
        <f t="shared" si="3"/>
        <v>12.166666666666666</v>
      </c>
      <c r="H52" s="111" t="s">
        <v>2723</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2754</v>
      </c>
      <c r="C53" s="108" t="s">
        <v>31</v>
      </c>
      <c r="D53" s="113" t="s">
        <v>2736</v>
      </c>
      <c r="E53" s="137">
        <v>41508</v>
      </c>
      <c r="F53" s="137">
        <v>41988</v>
      </c>
      <c r="G53" s="152">
        <f>IF(AND(E53&lt;&gt;"",F53&lt;&gt;""),((F53-E53)/30),"")</f>
        <v>16</v>
      </c>
      <c r="H53" s="111" t="s">
        <v>2746</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2754</v>
      </c>
      <c r="C54" s="108" t="s">
        <v>31</v>
      </c>
      <c r="D54" s="113" t="s">
        <v>2737</v>
      </c>
      <c r="E54" s="137">
        <v>42399</v>
      </c>
      <c r="F54" s="137">
        <v>42521</v>
      </c>
      <c r="G54" s="152">
        <f t="shared" si="3"/>
        <v>4.0666666666666664</v>
      </c>
      <c r="H54" s="111" t="s">
        <v>2747</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2754</v>
      </c>
      <c r="C55" s="108" t="s">
        <v>31</v>
      </c>
      <c r="D55" s="113" t="s">
        <v>2737</v>
      </c>
      <c r="E55" s="137">
        <v>42399</v>
      </c>
      <c r="F55" s="137">
        <v>42521</v>
      </c>
      <c r="G55" s="152">
        <f t="shared" si="3"/>
        <v>4.0666666666666664</v>
      </c>
      <c r="H55" s="111" t="s">
        <v>2747</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2754</v>
      </c>
      <c r="C56" s="108" t="s">
        <v>31</v>
      </c>
      <c r="D56" s="113" t="s">
        <v>2737</v>
      </c>
      <c r="E56" s="137">
        <v>42399</v>
      </c>
      <c r="F56" s="137">
        <v>42521</v>
      </c>
      <c r="G56" s="152">
        <f t="shared" si="3"/>
        <v>4.0666666666666664</v>
      </c>
      <c r="H56" s="111" t="s">
        <v>2747</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2754</v>
      </c>
      <c r="C57" s="65" t="s">
        <v>31</v>
      </c>
      <c r="D57" s="113" t="s">
        <v>2737</v>
      </c>
      <c r="E57" s="137">
        <v>42399</v>
      </c>
      <c r="F57" s="137">
        <v>42521</v>
      </c>
      <c r="G57" s="152">
        <f t="shared" si="3"/>
        <v>4.0666666666666664</v>
      </c>
      <c r="H57" s="111" t="s">
        <v>2747</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2754</v>
      </c>
      <c r="C58" s="65" t="s">
        <v>31</v>
      </c>
      <c r="D58" s="113" t="s">
        <v>2737</v>
      </c>
      <c r="E58" s="137">
        <v>42399</v>
      </c>
      <c r="F58" s="137">
        <v>42521</v>
      </c>
      <c r="G58" s="152">
        <f t="shared" si="3"/>
        <v>4.0666666666666664</v>
      </c>
      <c r="H58" s="111" t="s">
        <v>2747</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2754</v>
      </c>
      <c r="C59" s="65" t="s">
        <v>31</v>
      </c>
      <c r="D59" s="113" t="s">
        <v>2737</v>
      </c>
      <c r="E59" s="137">
        <v>42399</v>
      </c>
      <c r="F59" s="137">
        <v>42521</v>
      </c>
      <c r="G59" s="152">
        <f t="shared" si="3"/>
        <v>4.0666666666666664</v>
      </c>
      <c r="H59" s="111" t="s">
        <v>2747</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2754</v>
      </c>
      <c r="C60" s="65" t="s">
        <v>31</v>
      </c>
      <c r="D60" s="113" t="s">
        <v>2738</v>
      </c>
      <c r="E60" s="137">
        <v>43084</v>
      </c>
      <c r="F60" s="137">
        <v>43404</v>
      </c>
      <c r="G60" s="152">
        <f t="shared" si="3"/>
        <v>10.666666666666666</v>
      </c>
      <c r="H60" s="111" t="s">
        <v>2748</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2754</v>
      </c>
      <c r="C61" s="65" t="s">
        <v>31</v>
      </c>
      <c r="D61" s="113" t="s">
        <v>2739</v>
      </c>
      <c r="E61" s="137">
        <v>42522</v>
      </c>
      <c r="F61" s="137">
        <v>42719</v>
      </c>
      <c r="G61" s="152">
        <f t="shared" si="3"/>
        <v>6.5666666666666664</v>
      </c>
      <c r="H61" s="111" t="s">
        <v>2749</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2754</v>
      </c>
      <c r="C62" s="65" t="s">
        <v>31</v>
      </c>
      <c r="D62" s="113" t="s">
        <v>2739</v>
      </c>
      <c r="E62" s="137">
        <v>42522</v>
      </c>
      <c r="F62" s="137">
        <v>42719</v>
      </c>
      <c r="G62" s="152">
        <f t="shared" si="3"/>
        <v>6.5666666666666664</v>
      </c>
      <c r="H62" s="111" t="s">
        <v>2749</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2754</v>
      </c>
      <c r="C63" s="65" t="s">
        <v>31</v>
      </c>
      <c r="D63" s="113" t="s">
        <v>2722</v>
      </c>
      <c r="E63" s="137">
        <v>42719</v>
      </c>
      <c r="F63" s="137">
        <v>43084</v>
      </c>
      <c r="G63" s="152">
        <f t="shared" si="3"/>
        <v>12.166666666666666</v>
      </c>
      <c r="H63" s="111" t="s">
        <v>2724</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2754</v>
      </c>
      <c r="C64" s="116" t="s">
        <v>31</v>
      </c>
      <c r="D64" s="113" t="s">
        <v>2722</v>
      </c>
      <c r="E64" s="137">
        <v>42719</v>
      </c>
      <c r="F64" s="137">
        <v>43084</v>
      </c>
      <c r="G64" s="152">
        <f t="shared" si="3"/>
        <v>12.166666666666666</v>
      </c>
      <c r="H64" s="111" t="s">
        <v>2724</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2754</v>
      </c>
      <c r="C65" s="116" t="s">
        <v>31</v>
      </c>
      <c r="D65" s="113" t="s">
        <v>2728</v>
      </c>
      <c r="E65" s="137">
        <v>43084</v>
      </c>
      <c r="F65" s="137">
        <v>43404</v>
      </c>
      <c r="G65" s="152">
        <f t="shared" si="3"/>
        <v>10.666666666666666</v>
      </c>
      <c r="H65" s="111" t="s">
        <v>2729</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2754</v>
      </c>
      <c r="C66" s="116" t="s">
        <v>31</v>
      </c>
      <c r="D66" s="113" t="s">
        <v>2728</v>
      </c>
      <c r="E66" s="137">
        <v>43084</v>
      </c>
      <c r="F66" s="137">
        <v>43404</v>
      </c>
      <c r="G66" s="152">
        <f t="shared" si="3"/>
        <v>10.666666666666666</v>
      </c>
      <c r="H66" s="111" t="s">
        <v>2729</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2754</v>
      </c>
      <c r="C67" s="116" t="s">
        <v>31</v>
      </c>
      <c r="D67" s="113" t="s">
        <v>2728</v>
      </c>
      <c r="E67" s="137">
        <v>43084</v>
      </c>
      <c r="F67" s="137">
        <v>43404</v>
      </c>
      <c r="G67" s="152">
        <f t="shared" si="3"/>
        <v>10.666666666666666</v>
      </c>
      <c r="H67" s="111" t="s">
        <v>2729</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2754</v>
      </c>
      <c r="C68" s="116" t="s">
        <v>31</v>
      </c>
      <c r="D68" s="113" t="s">
        <v>2740</v>
      </c>
      <c r="E68" s="137">
        <v>43405</v>
      </c>
      <c r="F68" s="137">
        <v>43434</v>
      </c>
      <c r="G68" s="152">
        <f t="shared" si="3"/>
        <v>0.96666666666666667</v>
      </c>
      <c r="H68" s="111" t="s">
        <v>2750</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2754</v>
      </c>
      <c r="C69" s="116" t="s">
        <v>31</v>
      </c>
      <c r="D69" s="113" t="s">
        <v>2740</v>
      </c>
      <c r="E69" s="137">
        <v>43405</v>
      </c>
      <c r="F69" s="137">
        <v>43434</v>
      </c>
      <c r="G69" s="152">
        <f t="shared" si="3"/>
        <v>0.96666666666666667</v>
      </c>
      <c r="H69" s="111" t="s">
        <v>2750</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2754</v>
      </c>
      <c r="C70" s="116" t="s">
        <v>31</v>
      </c>
      <c r="D70" s="113" t="s">
        <v>2740</v>
      </c>
      <c r="E70" s="137">
        <v>43405</v>
      </c>
      <c r="F70" s="137">
        <v>43434</v>
      </c>
      <c r="G70" s="152">
        <f t="shared" si="3"/>
        <v>0.96666666666666667</v>
      </c>
      <c r="H70" s="111" t="s">
        <v>2750</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2754</v>
      </c>
      <c r="C71" s="116" t="s">
        <v>31</v>
      </c>
      <c r="D71" s="113" t="s">
        <v>2741</v>
      </c>
      <c r="E71" s="137">
        <v>43485</v>
      </c>
      <c r="F71" s="137">
        <v>43822</v>
      </c>
      <c r="G71" s="152">
        <f t="shared" si="3"/>
        <v>11.233333333333333</v>
      </c>
      <c r="H71" s="111" t="s">
        <v>2751</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2754</v>
      </c>
      <c r="C72" s="116" t="s">
        <v>31</v>
      </c>
      <c r="D72" s="113" t="s">
        <v>2741</v>
      </c>
      <c r="E72" s="137">
        <v>43485</v>
      </c>
      <c r="F72" s="137">
        <v>43822</v>
      </c>
      <c r="G72" s="152">
        <f t="shared" si="3"/>
        <v>11.233333333333333</v>
      </c>
      <c r="H72" s="111" t="s">
        <v>2751</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2754</v>
      </c>
      <c r="C73" s="116" t="s">
        <v>31</v>
      </c>
      <c r="D73" s="113" t="s">
        <v>2741</v>
      </c>
      <c r="E73" s="137">
        <v>43485</v>
      </c>
      <c r="F73" s="137">
        <v>43822</v>
      </c>
      <c r="G73" s="152">
        <f t="shared" si="3"/>
        <v>11.233333333333333</v>
      </c>
      <c r="H73" s="111" t="s">
        <v>2751</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2754</v>
      </c>
      <c r="C74" s="116" t="s">
        <v>31</v>
      </c>
      <c r="D74" s="113" t="s">
        <v>2742</v>
      </c>
      <c r="E74" s="137">
        <v>41512</v>
      </c>
      <c r="F74" s="137">
        <v>41988</v>
      </c>
      <c r="G74" s="152">
        <f t="shared" si="3"/>
        <v>15.866666666666667</v>
      </c>
      <c r="H74" s="111" t="s">
        <v>2746</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2754</v>
      </c>
      <c r="C75" s="116" t="s">
        <v>31</v>
      </c>
      <c r="D75" s="113" t="s">
        <v>2752</v>
      </c>
      <c r="E75" s="137">
        <v>42522</v>
      </c>
      <c r="F75" s="137">
        <v>42719</v>
      </c>
      <c r="G75" s="152">
        <f t="shared" si="3"/>
        <v>6.5666666666666664</v>
      </c>
      <c r="H75" s="114" t="s">
        <v>2753</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2754</v>
      </c>
      <c r="C76" s="116" t="s">
        <v>31</v>
      </c>
      <c r="D76" s="113" t="s">
        <v>2752</v>
      </c>
      <c r="E76" s="137">
        <v>42522</v>
      </c>
      <c r="F76" s="137">
        <v>42719</v>
      </c>
      <c r="G76" s="152">
        <f t="shared" si="3"/>
        <v>6.5666666666666664</v>
      </c>
      <c r="H76" s="114" t="s">
        <v>2753</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2754</v>
      </c>
      <c r="C77" s="116" t="s">
        <v>31</v>
      </c>
      <c r="D77" s="113" t="s">
        <v>2752</v>
      </c>
      <c r="E77" s="137">
        <v>42522</v>
      </c>
      <c r="F77" s="137">
        <v>42719</v>
      </c>
      <c r="G77" s="152">
        <f t="shared" si="3"/>
        <v>6.5666666666666664</v>
      </c>
      <c r="H77" s="114" t="s">
        <v>2753</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2754</v>
      </c>
      <c r="C78" s="116" t="s">
        <v>31</v>
      </c>
      <c r="D78" s="113" t="s">
        <v>2755</v>
      </c>
      <c r="E78" s="137">
        <v>43480</v>
      </c>
      <c r="F78" s="137">
        <v>43822</v>
      </c>
      <c r="G78" s="152">
        <f t="shared" si="3"/>
        <v>11.4</v>
      </c>
      <c r="H78" s="114" t="s">
        <v>2759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2754</v>
      </c>
      <c r="C79" s="116" t="s">
        <v>31</v>
      </c>
      <c r="D79" s="113" t="s">
        <v>2756</v>
      </c>
      <c r="E79" s="137">
        <v>43405</v>
      </c>
      <c r="F79" s="137">
        <v>43434</v>
      </c>
      <c r="G79" s="152">
        <f t="shared" si="3"/>
        <v>0.96666666666666667</v>
      </c>
      <c r="H79" s="114" t="s">
        <v>2759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2754</v>
      </c>
      <c r="C80" s="116" t="s">
        <v>31</v>
      </c>
      <c r="D80" s="113" t="s">
        <v>2757</v>
      </c>
      <c r="E80" s="137">
        <v>43085</v>
      </c>
      <c r="F80" s="137">
        <v>43404</v>
      </c>
      <c r="G80" s="152">
        <f t="shared" si="3"/>
        <v>10.633333333333333</v>
      </c>
      <c r="H80" s="114" t="s">
        <v>2759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2754</v>
      </c>
      <c r="C81" s="116" t="s">
        <v>31</v>
      </c>
      <c r="D81" s="113" t="s">
        <v>2758</v>
      </c>
      <c r="E81" s="137">
        <v>42720</v>
      </c>
      <c r="F81" s="137">
        <v>43084</v>
      </c>
      <c r="G81" s="152">
        <f t="shared" si="3"/>
        <v>12.133333333333333</v>
      </c>
      <c r="H81" s="114" t="s">
        <v>2759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2754</v>
      </c>
      <c r="C82" s="116" t="s">
        <v>31</v>
      </c>
      <c r="D82" s="113" t="s">
        <v>2760</v>
      </c>
      <c r="E82" s="137">
        <v>42720</v>
      </c>
      <c r="F82" s="137">
        <v>43084</v>
      </c>
      <c r="G82" s="152">
        <f t="shared" si="3"/>
        <v>12.133333333333333</v>
      </c>
      <c r="H82" s="114" t="s">
        <v>2763</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2754</v>
      </c>
      <c r="C83" s="116" t="s">
        <v>31</v>
      </c>
      <c r="D83" s="113" t="s">
        <v>2761</v>
      </c>
      <c r="E83" s="137">
        <v>42675</v>
      </c>
      <c r="F83" s="137">
        <v>42719</v>
      </c>
      <c r="G83" s="152">
        <f t="shared" si="3"/>
        <v>1.4666666666666666</v>
      </c>
      <c r="H83" s="114" t="s">
        <v>2763</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2754</v>
      </c>
      <c r="C84" s="116" t="s">
        <v>31</v>
      </c>
      <c r="D84" s="113" t="s">
        <v>2762</v>
      </c>
      <c r="E84" s="137">
        <v>43085</v>
      </c>
      <c r="F84" s="137">
        <v>43404</v>
      </c>
      <c r="G84" s="152">
        <f t="shared" si="3"/>
        <v>10.633333333333333</v>
      </c>
      <c r="H84" s="114" t="s">
        <v>2764</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2754</v>
      </c>
      <c r="C85" s="116" t="s">
        <v>31</v>
      </c>
      <c r="D85" s="113" t="s">
        <v>2765</v>
      </c>
      <c r="E85" s="137">
        <v>38018</v>
      </c>
      <c r="F85" s="137">
        <v>38352</v>
      </c>
      <c r="G85" s="152">
        <f t="shared" si="3"/>
        <v>11.133333333333333</v>
      </c>
      <c r="H85" s="114" t="s">
        <v>2777</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2754</v>
      </c>
      <c r="C86" s="116" t="s">
        <v>31</v>
      </c>
      <c r="D86" s="113" t="s">
        <v>2766</v>
      </c>
      <c r="E86" s="137">
        <v>38749</v>
      </c>
      <c r="F86" s="137">
        <v>39112</v>
      </c>
      <c r="G86" s="152">
        <f t="shared" si="3"/>
        <v>12.1</v>
      </c>
      <c r="H86" s="114" t="s">
        <v>2777</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2754</v>
      </c>
      <c r="C87" s="116" t="s">
        <v>31</v>
      </c>
      <c r="D87" s="113" t="s">
        <v>2767</v>
      </c>
      <c r="E87" s="137">
        <v>37712</v>
      </c>
      <c r="F87" s="137">
        <v>37986</v>
      </c>
      <c r="G87" s="152">
        <f t="shared" si="3"/>
        <v>9.1333333333333329</v>
      </c>
      <c r="H87" s="114" t="s">
        <v>2777</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2754</v>
      </c>
      <c r="C88" s="116" t="s">
        <v>31</v>
      </c>
      <c r="D88" s="113" t="s">
        <v>2768</v>
      </c>
      <c r="E88" s="137">
        <v>39449</v>
      </c>
      <c r="F88" s="137">
        <v>39813</v>
      </c>
      <c r="G88" s="152">
        <f t="shared" si="3"/>
        <v>12.133333333333333</v>
      </c>
      <c r="H88" s="114" t="s">
        <v>2777</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2754</v>
      </c>
      <c r="C89" s="116" t="s">
        <v>31</v>
      </c>
      <c r="D89" s="113" t="s">
        <v>2769</v>
      </c>
      <c r="E89" s="137">
        <v>39815</v>
      </c>
      <c r="F89" s="137">
        <v>40178</v>
      </c>
      <c r="G89" s="152">
        <f t="shared" si="3"/>
        <v>12.1</v>
      </c>
      <c r="H89" s="114" t="s">
        <v>2777</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2754</v>
      </c>
      <c r="C90" s="116" t="s">
        <v>31</v>
      </c>
      <c r="D90" s="113" t="s">
        <v>2770</v>
      </c>
      <c r="E90" s="137">
        <v>36528</v>
      </c>
      <c r="F90" s="137">
        <v>36891</v>
      </c>
      <c r="G90" s="152">
        <f t="shared" si="3"/>
        <v>12.1</v>
      </c>
      <c r="H90" s="114" t="s">
        <v>2777</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2754</v>
      </c>
      <c r="C91" s="116" t="s">
        <v>31</v>
      </c>
      <c r="D91" s="113" t="s">
        <v>2771</v>
      </c>
      <c r="E91" s="137">
        <v>38355</v>
      </c>
      <c r="F91" s="137">
        <v>38717</v>
      </c>
      <c r="G91" s="152">
        <f t="shared" si="3"/>
        <v>12.066666666666666</v>
      </c>
      <c r="H91" s="114" t="s">
        <v>2777</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2754</v>
      </c>
      <c r="C92" s="116" t="s">
        <v>31</v>
      </c>
      <c r="D92" s="113" t="s">
        <v>2772</v>
      </c>
      <c r="E92" s="137">
        <v>40546</v>
      </c>
      <c r="F92" s="137">
        <v>40908</v>
      </c>
      <c r="G92" s="152">
        <f t="shared" si="3"/>
        <v>12.066666666666666</v>
      </c>
      <c r="H92" s="114" t="s">
        <v>2777</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2754</v>
      </c>
      <c r="C93" s="116" t="s">
        <v>31</v>
      </c>
      <c r="D93" s="113" t="s">
        <v>2773</v>
      </c>
      <c r="E93" s="137">
        <v>40911</v>
      </c>
      <c r="F93" s="137">
        <v>41085</v>
      </c>
      <c r="G93" s="152">
        <f t="shared" si="3"/>
        <v>5.8</v>
      </c>
      <c r="H93" s="114" t="s">
        <v>2777</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2754</v>
      </c>
      <c r="C94" s="116" t="s">
        <v>31</v>
      </c>
      <c r="D94" s="113" t="s">
        <v>2774</v>
      </c>
      <c r="E94" s="137">
        <v>40182</v>
      </c>
      <c r="F94" s="137">
        <v>40543</v>
      </c>
      <c r="G94" s="152">
        <f t="shared" si="3"/>
        <v>12.033333333333333</v>
      </c>
      <c r="H94" s="114" t="s">
        <v>2777</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2754</v>
      </c>
      <c r="C95" s="116" t="s">
        <v>31</v>
      </c>
      <c r="D95" s="113" t="s">
        <v>2775</v>
      </c>
      <c r="E95" s="137">
        <v>39099</v>
      </c>
      <c r="F95" s="137">
        <v>39233</v>
      </c>
      <c r="G95" s="152">
        <f t="shared" si="3"/>
        <v>4.4666666666666668</v>
      </c>
      <c r="H95" s="114" t="s">
        <v>2777</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2754</v>
      </c>
      <c r="C96" s="116" t="s">
        <v>31</v>
      </c>
      <c r="D96" s="113" t="s">
        <v>2776</v>
      </c>
      <c r="E96" s="137">
        <v>39099</v>
      </c>
      <c r="F96" s="137">
        <v>39233</v>
      </c>
      <c r="G96" s="152">
        <f t="shared" si="3"/>
        <v>4.4666666666666668</v>
      </c>
      <c r="H96" s="114" t="s">
        <v>2777</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2754</v>
      </c>
      <c r="C97" s="116" t="s">
        <v>31</v>
      </c>
      <c r="D97" s="113" t="s">
        <v>2778</v>
      </c>
      <c r="E97" s="137">
        <v>43405</v>
      </c>
      <c r="F97" s="137">
        <v>43434</v>
      </c>
      <c r="G97" s="152">
        <f t="shared" si="3"/>
        <v>0.96666666666666667</v>
      </c>
      <c r="H97" s="114" t="s">
        <v>2763</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2754</v>
      </c>
      <c r="C98" s="116" t="s">
        <v>31</v>
      </c>
      <c r="D98" s="113" t="s">
        <v>2778</v>
      </c>
      <c r="E98" s="137">
        <v>43405</v>
      </c>
      <c r="F98" s="137">
        <v>43434</v>
      </c>
      <c r="G98" s="152">
        <f t="shared" si="3"/>
        <v>0.96666666666666667</v>
      </c>
      <c r="H98" s="114" t="s">
        <v>2763</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2754</v>
      </c>
      <c r="C99" s="116" t="s">
        <v>31</v>
      </c>
      <c r="D99" s="113" t="s">
        <v>2778</v>
      </c>
      <c r="E99" s="137">
        <v>43405</v>
      </c>
      <c r="F99" s="137">
        <v>43434</v>
      </c>
      <c r="G99" s="152">
        <f t="shared" si="3"/>
        <v>0.96666666666666667</v>
      </c>
      <c r="H99" s="114" t="s">
        <v>2763</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2754</v>
      </c>
      <c r="C100" s="116" t="s">
        <v>31</v>
      </c>
      <c r="D100" s="113" t="s">
        <v>2779</v>
      </c>
      <c r="E100" s="137">
        <v>43085</v>
      </c>
      <c r="F100" s="137">
        <v>43404</v>
      </c>
      <c r="G100" s="152">
        <f t="shared" si="3"/>
        <v>10.633333333333333</v>
      </c>
      <c r="H100" s="114" t="s">
        <v>2764</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2754</v>
      </c>
      <c r="C101" s="116" t="s">
        <v>31</v>
      </c>
      <c r="D101" s="113" t="s">
        <v>2779</v>
      </c>
      <c r="E101" s="137">
        <v>43085</v>
      </c>
      <c r="F101" s="137">
        <v>43404</v>
      </c>
      <c r="G101" s="152">
        <f t="shared" si="3"/>
        <v>10.633333333333333</v>
      </c>
      <c r="H101" s="114" t="s">
        <v>2764</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2754</v>
      </c>
      <c r="C102" s="116" t="s">
        <v>31</v>
      </c>
      <c r="D102" s="113" t="s">
        <v>2779</v>
      </c>
      <c r="E102" s="137">
        <v>43085</v>
      </c>
      <c r="F102" s="137">
        <v>43404</v>
      </c>
      <c r="G102" s="152">
        <f t="shared" si="3"/>
        <v>10.633333333333333</v>
      </c>
      <c r="H102" s="114" t="s">
        <v>2764</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2754</v>
      </c>
      <c r="C103" s="116" t="s">
        <v>31</v>
      </c>
      <c r="D103" s="113" t="s">
        <v>2780</v>
      </c>
      <c r="E103" s="137">
        <v>42401</v>
      </c>
      <c r="F103" s="137">
        <v>42674</v>
      </c>
      <c r="G103" s="152">
        <f t="shared" si="3"/>
        <v>9.1</v>
      </c>
      <c r="H103" s="114" t="s">
        <v>2782</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2754</v>
      </c>
      <c r="C104" s="116" t="s">
        <v>31</v>
      </c>
      <c r="D104" s="113" t="s">
        <v>2780</v>
      </c>
      <c r="E104" s="137">
        <v>42401</v>
      </c>
      <c r="F104" s="137">
        <v>42674</v>
      </c>
      <c r="G104" s="152">
        <f t="shared" si="3"/>
        <v>9.1</v>
      </c>
      <c r="H104" s="114" t="s">
        <v>2783</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2754</v>
      </c>
      <c r="C105" s="116" t="s">
        <v>31</v>
      </c>
      <c r="D105" s="113" t="s">
        <v>2781</v>
      </c>
      <c r="E105" s="137">
        <v>43483</v>
      </c>
      <c r="F105" s="137">
        <v>43821</v>
      </c>
      <c r="G105" s="152">
        <f t="shared" si="3"/>
        <v>11.266666666666667</v>
      </c>
      <c r="H105" s="114" t="s">
        <v>2759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2754</v>
      </c>
      <c r="C106" s="116" t="s">
        <v>31</v>
      </c>
      <c r="D106" s="113" t="s">
        <v>2781</v>
      </c>
      <c r="E106" s="137">
        <v>43483</v>
      </c>
      <c r="F106" s="137">
        <v>43821</v>
      </c>
      <c r="G106" s="152">
        <f t="shared" si="3"/>
        <v>11.266666666666667</v>
      </c>
      <c r="H106" s="114" t="s">
        <v>2759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2754</v>
      </c>
      <c r="C107" s="116" t="s">
        <v>31</v>
      </c>
      <c r="D107" s="113" t="s">
        <v>2781</v>
      </c>
      <c r="E107" s="137">
        <v>43483</v>
      </c>
      <c r="F107" s="137">
        <v>43821</v>
      </c>
      <c r="G107" s="152">
        <f t="shared" si="3"/>
        <v>11.266666666666667</v>
      </c>
      <c r="H107" s="114" t="s">
        <v>2759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2677</v>
      </c>
      <c r="E114" s="137">
        <v>43885</v>
      </c>
      <c r="F114" s="137">
        <v>44196</v>
      </c>
      <c r="G114" s="152">
        <f>IF(AND(E114&lt;&gt;"",F114&lt;&gt;""),((F114-E114)/30),"")</f>
        <v>10.366666666666667</v>
      </c>
      <c r="H114" s="111" t="s">
        <v>2702</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2678</v>
      </c>
      <c r="E115" s="137">
        <v>44181</v>
      </c>
      <c r="F115" s="137">
        <v>44347</v>
      </c>
      <c r="G115" s="152">
        <f t="shared" ref="G115:G116" si="4">IF(AND(E115&lt;&gt;"",F115&lt;&gt;""),((F115-E115)/30),"")</f>
        <v>5.5333333333333332</v>
      </c>
      <c r="H115" s="111" t="s">
        <v>2703</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2679</v>
      </c>
      <c r="E116" s="137">
        <v>43525</v>
      </c>
      <c r="F116" s="137">
        <v>44196</v>
      </c>
      <c r="G116" s="152">
        <f t="shared" si="4"/>
        <v>22.366666666666667</v>
      </c>
      <c r="H116" s="111" t="s">
        <v>2704</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2680</v>
      </c>
      <c r="E117" s="137">
        <v>43891</v>
      </c>
      <c r="F117" s="137">
        <v>44196</v>
      </c>
      <c r="G117" s="152">
        <f t="shared" ref="G117:G159" si="5">IF(AND(E117&lt;&gt;"",F117&lt;&gt;""),((F117-E117)/30),"")</f>
        <v>10.166666666666666</v>
      </c>
      <c r="H117" s="111" t="s">
        <v>2705</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2681</v>
      </c>
      <c r="E118" s="137">
        <v>43893</v>
      </c>
      <c r="F118" s="137">
        <v>44196</v>
      </c>
      <c r="G118" s="152">
        <f t="shared" si="5"/>
        <v>10.1</v>
      </c>
      <c r="H118" s="111" t="s">
        <v>2706</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2682</v>
      </c>
      <c r="E119" s="137">
        <v>43894</v>
      </c>
      <c r="F119" s="137">
        <v>44196</v>
      </c>
      <c r="G119" s="152">
        <f t="shared" si="5"/>
        <v>10.066666666666666</v>
      </c>
      <c r="H119" s="111" t="s">
        <v>2707</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 t="shared" si="5"/>
        <v>5.5333333333333332</v>
      </c>
      <c r="H120" s="111" t="s">
        <v>2708</v>
      </c>
      <c r="I120" s="63" t="s">
        <v>459</v>
      </c>
      <c r="J120" s="63" t="s">
        <v>462</v>
      </c>
      <c r="K120" s="66">
        <v>263512378</v>
      </c>
      <c r="L120" s="98">
        <f>+IF(AND(K120&gt;0,O120="Ejecución"),(K120/877802)*Tabla28[[#This Row],[% participación]],IF(AND(K120&gt;0,O120&lt;&gt;"Ejecución"),"-",""))</f>
        <v>300.19569105561391</v>
      </c>
      <c r="M120" s="65" t="s">
        <v>1148</v>
      </c>
      <c r="N120" s="165">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2709</v>
      </c>
      <c r="I121" s="63" t="s">
        <v>459</v>
      </c>
      <c r="J121" s="63" t="s">
        <v>466</v>
      </c>
      <c r="K121" s="66">
        <v>291576200</v>
      </c>
      <c r="L121" s="98">
        <f>+IF(AND(K121&gt;0,O121="Ejecución"),(K121/877802)*Tabla28[[#This Row],[% participación]],IF(AND(K121&gt;0,O121&lt;&gt;"Ejecución"),"-",""))</f>
        <v>332.16625161482887</v>
      </c>
      <c r="M121" s="65" t="s">
        <v>1148</v>
      </c>
      <c r="N121" s="165">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2710</v>
      </c>
      <c r="I122" s="63" t="s">
        <v>459</v>
      </c>
      <c r="J122" s="63" t="s">
        <v>468</v>
      </c>
      <c r="K122" s="66">
        <v>220111200</v>
      </c>
      <c r="L122" s="98">
        <f>+IF(AND(K122&gt;0,O122="Ejecución"),(K122/877802)*Tabla28[[#This Row],[% participación]],IF(AND(K122&gt;0,O122&lt;&gt;"Ejecución"),"-",""))</f>
        <v>250.75267543250072</v>
      </c>
      <c r="M122" s="65" t="s">
        <v>1148</v>
      </c>
      <c r="N122" s="165">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2711</v>
      </c>
      <c r="I123" s="63" t="s">
        <v>459</v>
      </c>
      <c r="J123" s="63" t="s">
        <v>462</v>
      </c>
      <c r="K123" s="66">
        <v>118462625</v>
      </c>
      <c r="L123" s="98">
        <f>+IF(AND(K123&gt;0,O123="Ejecución"),(K123/877802)*Tabla28[[#This Row],[% participación]],IF(AND(K123&gt;0,O123&lt;&gt;"Ejecución"),"-",""))</f>
        <v>134.95369684735283</v>
      </c>
      <c r="M123" s="65" t="s">
        <v>1148</v>
      </c>
      <c r="N123" s="165">
        <v>1</v>
      </c>
      <c r="O123" s="154" t="s">
        <v>1150</v>
      </c>
      <c r="P123" s="77"/>
    </row>
    <row r="124" spans="1:16" s="7" customFormat="1" ht="24.75" customHeight="1" outlineLevel="1" x14ac:dyDescent="0.25">
      <c r="A124" s="136">
        <v>11</v>
      </c>
      <c r="B124" s="153" t="s">
        <v>2665</v>
      </c>
      <c r="C124" s="155" t="s">
        <v>31</v>
      </c>
      <c r="D124" s="63" t="s">
        <v>2683</v>
      </c>
      <c r="E124" s="137">
        <v>43885</v>
      </c>
      <c r="F124" s="137">
        <v>44196</v>
      </c>
      <c r="G124" s="152">
        <f t="shared" si="5"/>
        <v>10.366666666666667</v>
      </c>
      <c r="H124" s="111" t="s">
        <v>2712</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2684</v>
      </c>
      <c r="E125" s="137">
        <v>43885</v>
      </c>
      <c r="F125" s="137">
        <v>44196</v>
      </c>
      <c r="G125" s="152">
        <f t="shared" si="5"/>
        <v>10.366666666666667</v>
      </c>
      <c r="H125" s="111" t="s">
        <v>2712</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2685</v>
      </c>
      <c r="E126" s="137">
        <v>43885</v>
      </c>
      <c r="F126" s="137">
        <v>44196</v>
      </c>
      <c r="G126" s="152">
        <f t="shared" si="5"/>
        <v>10.366666666666667</v>
      </c>
      <c r="H126" s="111" t="s">
        <v>2712</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2686</v>
      </c>
      <c r="E127" s="137">
        <v>43885</v>
      </c>
      <c r="F127" s="137">
        <v>44196</v>
      </c>
      <c r="G127" s="152">
        <f t="shared" si="5"/>
        <v>10.366666666666667</v>
      </c>
      <c r="H127" s="111" t="s">
        <v>2713</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2687</v>
      </c>
      <c r="E128" s="137">
        <v>43885</v>
      </c>
      <c r="F128" s="137">
        <v>44196</v>
      </c>
      <c r="G128" s="152">
        <f t="shared" si="5"/>
        <v>10.366666666666667</v>
      </c>
      <c r="H128" s="111" t="s">
        <v>2714</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2688</v>
      </c>
      <c r="E129" s="137">
        <v>43885</v>
      </c>
      <c r="F129" s="137">
        <v>44196</v>
      </c>
      <c r="G129" s="152">
        <f t="shared" si="5"/>
        <v>10.366666666666667</v>
      </c>
      <c r="H129" s="111" t="s">
        <v>2712</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2689</v>
      </c>
      <c r="E130" s="137">
        <v>43885</v>
      </c>
      <c r="F130" s="137">
        <v>44196</v>
      </c>
      <c r="G130" s="152">
        <f t="shared" si="5"/>
        <v>10.366666666666667</v>
      </c>
      <c r="H130" s="111" t="s">
        <v>2712</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2690</v>
      </c>
      <c r="E131" s="137">
        <v>43885</v>
      </c>
      <c r="F131" s="137">
        <v>44196</v>
      </c>
      <c r="G131" s="152">
        <f t="shared" si="5"/>
        <v>10.366666666666667</v>
      </c>
      <c r="H131" s="111" t="s">
        <v>2715</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2691</v>
      </c>
      <c r="E132" s="137">
        <v>43885</v>
      </c>
      <c r="F132" s="137">
        <v>44196</v>
      </c>
      <c r="G132" s="152">
        <f t="shared" si="5"/>
        <v>10.366666666666667</v>
      </c>
      <c r="H132" s="111" t="s">
        <v>2714</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2692</v>
      </c>
      <c r="E133" s="137">
        <v>43885</v>
      </c>
      <c r="F133" s="137">
        <v>44196</v>
      </c>
      <c r="G133" s="152">
        <f t="shared" si="5"/>
        <v>10.366666666666667</v>
      </c>
      <c r="H133" s="111" t="s">
        <v>2712</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2688</v>
      </c>
      <c r="E134" s="137">
        <v>43885</v>
      </c>
      <c r="F134" s="137">
        <v>44196</v>
      </c>
      <c r="G134" s="152">
        <f t="shared" si="5"/>
        <v>10.366666666666667</v>
      </c>
      <c r="H134" s="111" t="s">
        <v>2716</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2693</v>
      </c>
      <c r="E135" s="137">
        <v>43885</v>
      </c>
      <c r="F135" s="137">
        <v>44196</v>
      </c>
      <c r="G135" s="152">
        <f t="shared" si="5"/>
        <v>10.366666666666667</v>
      </c>
      <c r="H135" s="111" t="s">
        <v>2717</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2694</v>
      </c>
      <c r="E136" s="137">
        <v>43885</v>
      </c>
      <c r="F136" s="137">
        <v>44196</v>
      </c>
      <c r="G136" s="152">
        <f t="shared" si="5"/>
        <v>10.366666666666667</v>
      </c>
      <c r="H136" s="111" t="s">
        <v>2712</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2695</v>
      </c>
      <c r="E137" s="137">
        <v>43885</v>
      </c>
      <c r="F137" s="137">
        <v>44196</v>
      </c>
      <c r="G137" s="152">
        <f t="shared" si="5"/>
        <v>10.366666666666667</v>
      </c>
      <c r="H137" s="111" t="s">
        <v>2712</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2688</v>
      </c>
      <c r="E138" s="137">
        <v>43885</v>
      </c>
      <c r="F138" s="137">
        <v>44196</v>
      </c>
      <c r="G138" s="152">
        <f t="shared" si="5"/>
        <v>10.366666666666667</v>
      </c>
      <c r="H138" s="111" t="s">
        <v>2712</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2696</v>
      </c>
      <c r="E139" s="137">
        <v>43885</v>
      </c>
      <c r="F139" s="137">
        <v>44196</v>
      </c>
      <c r="G139" s="152">
        <f t="shared" si="5"/>
        <v>10.366666666666667</v>
      </c>
      <c r="H139" s="111" t="s">
        <v>2712</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2697</v>
      </c>
      <c r="E140" s="137">
        <v>43885</v>
      </c>
      <c r="F140" s="137">
        <v>44196</v>
      </c>
      <c r="G140" s="152">
        <f t="shared" si="5"/>
        <v>10.366666666666667</v>
      </c>
      <c r="H140" s="111" t="s">
        <v>2712</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2698</v>
      </c>
      <c r="E141" s="137">
        <v>43885</v>
      </c>
      <c r="F141" s="137">
        <v>44196</v>
      </c>
      <c r="G141" s="152">
        <f t="shared" si="5"/>
        <v>10.366666666666667</v>
      </c>
      <c r="H141" s="111" t="s">
        <v>2712</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2699</v>
      </c>
      <c r="E142" s="137">
        <v>43885</v>
      </c>
      <c r="F142" s="137">
        <v>44196</v>
      </c>
      <c r="G142" s="152">
        <f t="shared" si="5"/>
        <v>10.366666666666667</v>
      </c>
      <c r="H142" s="111" t="s">
        <v>2714</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2700</v>
      </c>
      <c r="E143" s="137">
        <v>43885</v>
      </c>
      <c r="F143" s="137">
        <v>44196</v>
      </c>
      <c r="G143" s="152">
        <f t="shared" si="5"/>
        <v>10.366666666666667</v>
      </c>
      <c r="H143" s="111" t="s">
        <v>2718</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2701</v>
      </c>
      <c r="E144" s="137">
        <v>43885</v>
      </c>
      <c r="F144" s="137">
        <v>44196</v>
      </c>
      <c r="G144" s="152">
        <f t="shared" si="5"/>
        <v>10.366666666666667</v>
      </c>
      <c r="H144" s="111" t="s">
        <v>2714</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ref="N145:N160" si="6">+IF(M145="No",1,IF(M145="Si","Ingrese %",""))</f>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6.3E-2</v>
      </c>
      <c r="G179" s="157">
        <f>IF(F179&gt;0,SUM(E179+F179),"")</f>
        <v>8.3000000000000004E-2</v>
      </c>
      <c r="H179" s="5"/>
      <c r="I179" s="213" t="s">
        <v>2671</v>
      </c>
      <c r="J179" s="213"/>
      <c r="K179" s="213"/>
      <c r="L179" s="213"/>
      <c r="M179" s="164">
        <v>0.05</v>
      </c>
      <c r="O179" s="8"/>
      <c r="Q179" s="19"/>
      <c r="R179" s="151">
        <f>IF(M179&gt;0,SUM(L179+M179),"")</f>
        <v>0.05</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8.3000000000000004E-2</v>
      </c>
      <c r="D185" s="89" t="s">
        <v>2628</v>
      </c>
      <c r="E185" s="92">
        <f>+(C185*SUM(K20:K35))</f>
        <v>55587090.008000001</v>
      </c>
      <c r="F185" s="90"/>
      <c r="G185" s="91"/>
      <c r="H185" s="86"/>
      <c r="I185" s="88" t="s">
        <v>2627</v>
      </c>
      <c r="J185" s="158">
        <f>+SUM(M179:M183)</f>
        <v>0.05</v>
      </c>
      <c r="K185" s="194" t="s">
        <v>2628</v>
      </c>
      <c r="L185" s="194"/>
      <c r="M185" s="92">
        <f>+J185*(SUM(K20:K35))</f>
        <v>33486198.800000001</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2719</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2732</v>
      </c>
      <c r="J211" s="27" t="s">
        <v>2622</v>
      </c>
      <c r="K211" s="140" t="s">
        <v>2730</v>
      </c>
      <c r="L211" s="21"/>
      <c r="M211" s="21"/>
      <c r="N211" s="21"/>
      <c r="O211" s="8"/>
    </row>
    <row r="212" spans="1:15" x14ac:dyDescent="0.25">
      <c r="A212" s="9"/>
      <c r="B212" s="27" t="s">
        <v>2619</v>
      </c>
      <c r="C212" s="139" t="s">
        <v>2734</v>
      </c>
      <c r="D212" s="21"/>
      <c r="G212" s="27" t="s">
        <v>2621</v>
      </c>
      <c r="H212" s="140" t="s">
        <v>2733</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