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<sst xmlns="http://schemas.openxmlformats.org/spreadsheetml/2006/main" count="3135" uniqueCount="2699">
  <si>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</si>
  <si>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</si>
  <si>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</si>
  <si>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</si>
  <si>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</si>
  <si>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</si>
  <si>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</si>
  <si>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</si>
  <si>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</si>
  <si>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</si>
  <si>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</si>
  <si>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</si>
  <si>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</si>
  <si>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</si>
  <si>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</si>
  <si>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</si>
  <si>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</si>
  <si>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</si>
  <si>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</si>
  <si>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</si>
  <si>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</si>
  <si>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</si>
  <si>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</si>
  <si>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</si>
  <si>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</si>
  <si>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</si>
  <si>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</si>
  <si>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</si>
  <si>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</si>
  <si>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</si>
  <si>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</si>
  <si>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</si>
  <si>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</si>
  <si>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</si>
  <si>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</si>
  <si>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</si>
  <si>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</si>
  <si>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</si>
  <si>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</si>
  <si>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</si>
  <si>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</si>
  <si>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</si>
  <si>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</si>
  <si>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</si>
  <si>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</si>
  <si>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</si>
  <si>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</si>
  <si>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</si>
  <si>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</si>
  <si>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</si>
  <si>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</si>
  <si>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</si>
  <si>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</si>
  <si>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</si>
  <si>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</si>
  <si>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</si>
  <si>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</si>
  <si>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</si>
  <si>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</si>
  <si>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</si>
  <si>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</si>
  <si>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</si>
  <si>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</si>
  <si>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</si>
  <si>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</si>
  <si>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</si>
  <si>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</si>
  <si>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</si>
  <si>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</si>
  <si>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</si>
  <si>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</si>
  <si>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</si>
  <si>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</si>
  <si>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</si>
  <si>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</si>
  <si>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</si>
  <si>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</si>
  <si>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</si>
  <si>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</si>
  <si>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</si>
  <si>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</si>
  <si>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</si>
  <si>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</si>
  <si>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</si>
  <si>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</si>
  <si>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</si>
  <si>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</si>
  <si>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</si>
  <si>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</si>
  <si>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</si>
  <si>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</si>
  <si>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</si>
  <si>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</si>
  <si>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</si>
  <si>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</si>
  <si>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</si>
  <si>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</si>
  <si>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</si>
  <si>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</si>
  <si>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</si>
  <si>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</si>
  <si>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</si>
  <si>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</si>
  <si>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</si>
  <si>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</si>
  <si>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</si>
  <si>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</si>
  <si>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</si>
  <si>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</si>
  <si>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</si>
  <si>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</si>
  <si>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</si>
  <si>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</si>
  <si>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</si>
  <si>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</si>
  <si>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</si>
  <si>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</si>
  <si>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</si>
  <si>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</si>
  <si>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</si>
  <si>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</si>
  <si>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</si>
  <si>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</si>
  <si>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</si>
  <si>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</si>
  <si>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</si>
  <si>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</si>
  <si>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</si>
  <si>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</si>
  <si>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</si>
  <si>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</si>
  <si>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</si>
  <si>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</si>
  <si>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</si>
  <si>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</si>
  <si>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</si>
  <si>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</si>
  <si>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</si>
  <si>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</si>
  <si>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</si>
  <si>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</si>
  <si>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</si>
  <si>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</si>
  <si>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</si>
  <si>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</si>
  <si>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</si>
  <si>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</si>
  <si>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</si>
  <si>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</si>
  <si>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</si>
  <si>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</si>
  <si>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</si>
  <si>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</si>
  <si>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</si>
  <si>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</si>
  <si>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</si>
  <si>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</si>
  <si>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</si>
  <si>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</si>
  <si>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</si>
  <si>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</si>
  <si>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</si>
  <si>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</si>
  <si>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</si>
  <si>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</si>
  <si>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</si>
  <si>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</si>
  <si>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</si>
  <si>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</si>
  <si>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</si>
  <si>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</si>
  <si>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</si>
  <si>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</si>
  <si>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</si>
  <si>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</si>
  <si>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</si>
  <si>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</si>
  <si>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</si>
  <si>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</si>
  <si>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</si>
  <si>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</si>
  <si>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</si>
  <si>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</si>
  <si>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</si>
  <si>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</si>
  <si>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</si>
  <si>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</si>
  <si>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</si>
  <si>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</si>
  <si>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</si>
  <si>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</si>
  <si>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</si>
  <si>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</si>
  <si>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</si>
  <si>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</si>
  <si>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</si>
  <si>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</si>
  <si>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</si>
  <si>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</si>
  <si>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</si>
  <si>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</si>
  <si>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</si>
  <si>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</si>
  <si>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</si>
  <si>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</si>
  <si>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</si>
  <si>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</si>
  <si>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</si>
  <si>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</si>
  <si>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</si>
  <si>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</si>
  <si>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</si>
  <si>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</si>
  <si>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</si>
  <si>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</si>
  <si>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</si>
  <si>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</si>
  <si>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</si>
  <si>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</si>
  <si>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</si>
  <si>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</si>
  <si>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</si>
  <si>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</si>
  <si>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</si>
  <si>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</si>
  <si>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</si>
  <si>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</si>
  <si>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</si>
  <si>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</si>
  <si>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</si>
  <si>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</si>
  <si>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</si>
  <si>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</si>
  <si>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</si>
  <si>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</si>
  <si>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</si>
  <si>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</si>
  <si>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</si>
  <si>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</si>
  <si>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</si>
  <si>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</si>
  <si>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</si>
  <si>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</si>
  <si>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</si>
  <si>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</si>
  <si>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</si>
  <si>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</si>
  <si>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</si>
  <si>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</si>
  <si>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</si>
  <si>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</si>
  <si>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</si>
  <si>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</si>
  <si>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</si>
  <si>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</si>
  <si>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</si>
  <si>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</si>
  <si>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</si>
  <si>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</si>
  <si>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</si>
  <si>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</si>
  <si>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</si>
  <si>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</si>
  <si>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</si>
  <si>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</si>
  <si>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</si>
  <si>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</si>
  <si>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</si>
  <si>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</si>
  <si>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</si>
  <si>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</si>
  <si>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</si>
  <si>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</si>
  <si>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</si>
  <si>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</si>
  <si>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</si>
  <si>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</si>
  <si>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</si>
  <si>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</si>
  <si>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</si>
  <si>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</si>
  <si>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</si>
  <si>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</si>
  <si>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</si>
  <si>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</si>
  <si>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</si>
  <si>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</si>
  <si>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</si>
  <si>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</si>
  <si>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</si>
  <si>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</si>
  <si>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</si>
  <si>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</si>
  <si>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</si>
  <si>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</si>
  <si>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</si>
  <si>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</si>
  <si>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</si>
  <si>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</si>
  <si>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</si>
  <si>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</si>
  <si>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</si>
  <si>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</si>
  <si>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</si>
  <si>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</si>
  <si>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</si>
  <si>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</si>
  <si>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</si>
  <si>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</si>
  <si>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</si>
  <si>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</si>
  <si>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</si>
  <si>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</si>
  <si>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</si>
  <si>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</si>
  <si>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</si>
  <si>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</si>
  <si>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</si>
  <si>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</si>
  <si>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</si>
  <si>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</si>
  <si>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</si>
  <si>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</si>
  <si>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</si>
  <si>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</si>
  <si>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</si>
  <si>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</si>
  <si>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</si>
  <si>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</si>
  <si>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</si>
  <si>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</si>
  <si>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</si>
  <si>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</si>
  <si>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</si>
  <si>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</si>
  <si>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</si>
  <si>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</si>
  <si>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</si>
  <si>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</si>
  <si>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</si>
  <si>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</si>
  <si>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</si>
  <si>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</si>
  <si>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</si>
  <si>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</si>
  <si>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</si>
  <si>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</si>
  <si>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</si>
  <si>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</si>
  <si>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</si>
  <si>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</si>
  <si>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</si>
  <si>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</si>
  <si>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</si>
  <si>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</si>
  <si>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</si>
  <si>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</si>
  <si>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</si>
  <si>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</si>
  <si>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</si>
  <si>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</si>
  <si>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</si>
  <si>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</si>
  <si>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</si>
  <si>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</si>
  <si>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</si>
  <si>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</si>
  <si>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</si>
  <si>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</si>
  <si>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</si>
  <si>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</si>
  <si>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</si>
  <si>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</si>
  <si>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</si>
  <si>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</si>
  <si>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</si>
  <si>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</si>
  <si>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</si>
  <si>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</si>
  <si>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</si>
  <si>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</si>
  <si>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</si>
  <si>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</si>
  <si>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</si>
  <si>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</si>
  <si>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</si>
  <si>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</si>
  <si>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</si>
  <si>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</si>
  <si>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</si>
  <si>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</si>
  <si>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</si>
  <si>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</si>
  <si>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</si>
  <si>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</si>
  <si>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</si>
  <si>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</si>
  <si>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</si>
  <si>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</si>
  <si>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</si>
  <si>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</si>
  <si>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</si>
  <si>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</si>
  <si>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</si>
  <si>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</si>
  <si>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</si>
  <si>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</si>
  <si>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</si>
  <si>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</si>
  <si>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</si>
  <si>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</si>
  <si>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</si>
  <si>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</si>
  <si>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</si>
  <si>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</si>
  <si>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</si>
  <si>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</si>
  <si>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</si>
  <si>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</si>
  <si>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</si>
  <si>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</si>
  <si>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</si>
  <si>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</si>
  <si>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</si>
  <si>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</si>
  <si>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</si>
  <si>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</si>
  <si>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</si>
  <si>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</si>
  <si>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</si>
  <si>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</si>
  <si>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</si>
  <si>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</si>
  <si>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</si>
  <si>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</si>
  <si>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</si>
  <si>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</si>
  <si>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</si>
  <si>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</si>
  <si>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</si>
  <si>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</si>
  <si>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</si>
  <si>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</si>
  <si>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</si>
  <si>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</si>
  <si>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</si>
  <si>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</si>
  <si>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</si>
  <si>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</si>
  <si>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</si>
  <si>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</si>
  <si>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</si>
  <si>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</si>
  <si>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</si>
  <si>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</si>
  <si>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</si>
  <si>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</si>
  <si>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</si>
  <si>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</si>
  <si>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</si>
  <si>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</si>
  <si>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</si>
  <si>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</si>
  <si>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</si>
  <si>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</si>
  <si>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</si>
  <si>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</si>
  <si>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</si>
  <si>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</si>
  <si>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</si>
  <si>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</si>
  <si>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</si>
  <si>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</si>
  <si>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</si>
  <si>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</si>
  <si>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</si>
  <si>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</si>
  <si>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</si>
  <si>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</si>
  <si>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</si>
  <si>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</si>
  <si>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</si>
  <si>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</si>
  <si>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</si>
  <si>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</si>
  <si>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</si>
  <si>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</si>
  <si>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</si>
  <si>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</si>
  <si>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</si>
  <si>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</si>
  <si>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</si>
  <si>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</si>
  <si>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</si>
  <si>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</si>
  <si>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</si>
  <si>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</si>
  <si>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</si>
  <si>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</si>
  <si>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</si>
  <si>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</si>
  <si>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</si>
  <si>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</si>
  <si>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</si>
  <si>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</si>
  <si>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</si>
  <si>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</si>
  <si>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</si>
  <si>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</si>
  <si>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</si>
  <si>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</si>
  <si>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</si>
  <si>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</si>
  <si>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</si>
  <si>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</si>
  <si>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</si>
  <si>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</si>
  <si>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</si>
  <si>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</si>
  <si>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</si>
  <si>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</si>
  <si>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</si>
  <si>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</si>
  <si>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</si>
  <si>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</si>
  <si>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</si>
  <si>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</si>
  <si>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</si>
  <si>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</si>
  <si>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</si>
  <si>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</si>
  <si>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</si>
  <si>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</si>
  <si>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</si>
  <si>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</si>
  <si>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</si>
  <si>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</si>
  <si>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</si>
  <si>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</si>
  <si>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</si>
  <si>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</si>
  <si>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</si>
  <si>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</si>
  <si>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</si>
  <si>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</si>
  <si>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</si>
  <si>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</si>
  <si>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</si>
  <si>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</si>
  <si>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</si>
  <si>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</si>
  <si>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</si>
  <si>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</si>
  <si>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</si>
  <si>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</si>
  <si>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</si>
  <si>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</si>
  <si>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</si>
  <si>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</si>
  <si>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</si>
  <si>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</si>
  <si>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</si>
  <si>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</si>
  <si>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</si>
  <si>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</si>
  <si>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</si>
  <si>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</si>
  <si>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</si>
  <si>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</si>
  <si>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</si>
  <si>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</si>
  <si>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</si>
  <si>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</si>
  <si>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</si>
  <si>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</si>
  <si>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</si>
  <si>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</si>
  <si>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</si>
  <si>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</si>
  <si>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</si>
  <si>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</si>
  <si>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</si>
  <si>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</si>
  <si>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</si>
  <si>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</si>
  <si>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</si>
  <si>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</si>
  <si>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</si>
  <si>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</si>
  <si>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</si>
  <si>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</si>
  <si>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</si>
  <si>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</si>
  <si>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</si>
  <si>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</si>
  <si>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</si>
  <si>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</si>
  <si>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</si>
  <si>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</si>
  <si>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</si>
  <si>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</si>
  <si>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</si>
  <si>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</si>
  <si>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</si>
  <si>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</si>
  <si>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</si>
  <si>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</si>
  <si>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</si>
  <si>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</si>
  <si>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</si>
  <si>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</si>
  <si>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</si>
  <si>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</si>
  <si>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</si>
  <si>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</si>
  <si>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</si>
  <si>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</si>
  <si>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</si>
  <si>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</si>
  <si>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</si>
  <si>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</si>
  <si>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</si>
  <si>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</si>
  <si>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</si>
  <si>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</si>
  <si>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</si>
  <si>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</si>
  <si>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</si>
  <si>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</si>
  <si>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</si>
  <si>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</si>
  <si>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</si>
  <si>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</si>
  <si>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</si>
  <si>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</si>
  <si>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</si>
  <si>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</si>
  <si>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</si>
  <si>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</si>
  <si>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</si>
  <si>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</si>
  <si>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</si>
  <si>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</si>
  <si>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</si>
  <si>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</si>
  <si>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</si>
  <si>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</si>
  <si>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</si>
  <si>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</si>
  <si>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</si>
  <si>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</si>
  <si>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</si>
  <si>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</si>
  <si>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</si>
  <si>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</si>
  <si>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</si>
  <si>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</si>
  <si>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</si>
  <si>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</si>
  <si>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</si>
  <si>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</si>
  <si>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</si>
  <si>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</si>
  <si>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</si>
  <si>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</si>
  <si>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</si>
  <si>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</si>
  <si>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</si>
  <si>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</si>
  <si>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</si>
  <si>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</si>
  <si>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</si>
  <si>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</si>
  <si>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</si>
  <si>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</si>
  <si>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</si>
  <si>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</si>
  <si>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</si>
  <si>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</si>
  <si>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</si>
  <si>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</si>
  <si>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</si>
  <si>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</si>
  <si>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</si>
  <si>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</si>
  <si>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</si>
  <si>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</si>
  <si>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</si>
  <si>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</si>
  <si>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</si>
  <si>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</si>
  <si>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</si>
  <si>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</si>
  <si>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</si>
  <si>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</si>
  <si>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</si>
  <si>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</si>
  <si>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</si>
  <si>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</si>
  <si>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</si>
  <si>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</si>
  <si>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</si>
  <si>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</si>
  <si>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</si>
  <si>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</si>
  <si>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</si>
  <si>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</si>
  <si>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</si>
  <si>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</si>
  <si>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</si>
  <si>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</si>
  <si>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</si>
  <si>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</si>
  <si>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</si>
  <si>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</si>
  <si>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</si>
  <si>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</si>
  <si>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</si>
  <si>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</si>
  <si>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</si>
  <si>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</si>
  <si>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</si>
  <si>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</si>
  <si>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</si>
  <si>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</si>
  <si>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</si>
  <si>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</si>
  <si>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</si>
  <si>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</si>
  <si>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</si>
  <si>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</si>
  <si>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</si>
  <si>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</si>
  <si>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</si>
  <si>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</si>
  <si>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</si>
  <si>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</si>
  <si>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</si>
  <si>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</si>
  <si>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</si>
  <si>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</si>
  <si>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</si>
  <si>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</si>
  <si>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</si>
  <si>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</si>
  <si>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</si>
  <si>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</si>
  <si>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</si>
  <si>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</si>
  <si>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</si>
  <si>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</si>
  <si>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</si>
  <si>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</si>
  <si>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</si>
  <si>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</si>
  <si>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</si>
  <si>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</si>
  <si>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</si>
  <si>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</si>
  <si>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</si>
  <si>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</si>
  <si>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</si>
  <si>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</si>
  <si>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</si>
  <si>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</si>
  <si>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</si>
  <si>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</si>
  <si>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</si>
  <si>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</si>
  <si>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</si>
  <si>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</si>
  <si>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</si>
  <si>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</si>
  <si>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</si>
  <si>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</si>
  <si>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</si>
  <si>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</si>
  <si>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</si>
  <si>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</si>
  <si>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</si>
  <si>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</si>
  <si>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</si>
  <si>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</si>
  <si>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</si>
  <si>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</si>
  <si>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</si>
  <si>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</si>
  <si>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</si>
  <si>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</si>
  <si>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</si>
  <si>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</si>
  <si>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</si>
  <si>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</si>
  <si>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</si>
  <si>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</si>
  <si>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</si>
  <si>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</si>
  <si>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</si>
  <si>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</si>
  <si>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</si>
  <si>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</si>
  <si>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</si>
  <si>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</si>
  <si>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</si>
  <si>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</si>
  <si>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</si>
  <si>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</si>
  <si>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</si>
  <si>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</si>
  <si>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</si>
  <si>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</si>
  <si>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</si>
  <si>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</si>
  <si>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</si>
  <si>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</si>
  <si>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</si>
  <si>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</si>
  <si>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</si>
  <si>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</si>
  <si>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</si>
  <si>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</si>
  <si>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</si>
  <si>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</si>
  <si>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</si>
  <si>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</si>
  <si>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</si>
  <si>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</si>
  <si>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</si>
  <si>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</si>
  <si>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</si>
  <si>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</si>
  <si>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</si>
  <si>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</si>
  <si>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</si>
  <si>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</si>
  <si>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</si>
  <si>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</si>
  <si>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</si>
  <si>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</si>
  <si>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</si>
  <si>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</si>
  <si>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</si>
  <si>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</si>
  <si>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</si>
  <si>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</si>
  <si>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</si>
  <si>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</si>
  <si>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</si>
  <si>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</si>
  <si>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</si>
  <si>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</si>
  <si>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</si>
  <si>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</si>
  <si>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</si>
  <si>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</si>
  <si>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</si>
  <si>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</si>
  <si>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</si>
  <si>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</si>
  <si>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</si>
  <si>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</si>
  <si>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</si>
  <si>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</si>
  <si>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</si>
  <si>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</si>
  <si>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</si>
  <si>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</si>
  <si>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</si>
  <si>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</si>
  <si>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</si>
  <si>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</si>
  <si>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</si>
  <si>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</si>
  <si>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</si>
  <si>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</si>
  <si>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</si>
  <si>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</si>
  <si>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</si>
  <si>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</si>
  <si>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</si>
  <si>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</si>
  <si>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</si>
  <si>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</si>
  <si>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</si>
  <si>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</si>
  <si>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</si>
  <si>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</si>
  <si>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</si>
  <si>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</si>
  <si>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</si>
  <si>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</si>
  <si>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</si>
  <si>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</si>
  <si>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</si>
  <si>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</si>
  <si>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</si>
  <si>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</si>
  <si>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</si>
  <si>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</si>
  <si>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</si>
  <si>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</si>
  <si>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</si>
  <si>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</si>
  <si>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</si>
  <si>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</si>
  <si>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</si>
  <si>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</si>
  <si>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</si>
  <si>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</si>
  <si>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</si>
  <si>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</si>
  <si>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</si>
  <si>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</si>
  <si>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</si>
  <si>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</si>
  <si>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</si>
  <si>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</si>
  <si>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</si>
  <si>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</si>
  <si>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</si>
  <si>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</si>
  <si>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</si>
  <si>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</si>
  <si>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</si>
  <si>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</si>
  <si>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</si>
  <si>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</si>
  <si>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</si>
  <si>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</si>
  <si>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</si>
  <si>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</si>
  <si>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</si>
  <si>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</si>
  <si>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</si>
  <si>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</si>
  <si>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</si>
  <si>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</si>
  <si>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</si>
  <si>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</si>
  <si>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</si>
  <si>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</si>
  <si>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</si>
  <si>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</si>
  <si>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</si>
  <si>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</si>
  <si>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</si>
  <si>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</si>
  <si>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</si>
  <si>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</si>
  <si>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</si>
  <si>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</si>
  <si>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</si>
  <si>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</si>
  <si>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</si>
  <si>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</si>
  <si>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</si>
  <si>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</si>
  <si>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</si>
  <si>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</si>
  <si>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</si>
  <si>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</si>
  <si>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</si>
  <si>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</si>
  <si>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</si>
  <si>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</si>
  <si>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</si>
  <si>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</si>
  <si>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</si>
  <si>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</si>
  <si>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</si>
  <si>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</si>
  <si>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</si>
  <si>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</si>
  <si>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</si>
  <si>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</si>
  <si>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</si>
  <si>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</si>
  <si>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</si>
  <si>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</si>
  <si>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</si>
  <si>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</si>
  <si>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</si>
  <si>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</si>
  <si>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</si>
  <si>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</si>
  <si>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</si>
  <si>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</si>
  <si>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</si>
  <si>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</si>
  <si>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</si>
  <si>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</si>
  <si>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</si>
  <si>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</si>
  <si>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</si>
  <si>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</si>
  <si>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</si>
  <si>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</si>
  <si>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</si>
  <si>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</si>
  <si>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</si>
  <si>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</si>
  <si>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</si>
  <si>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</si>
  <si>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</si>
  <si>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</si>
  <si>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</si>
  <si>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</si>
  <si>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</si>
  <si>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</si>
  <si>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</si>
  <si>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</si>
  <si>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</si>
  <si>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</si>
  <si>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</si>
  <si>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</si>
  <si>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</si>
  <si>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</si>
  <si>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</si>
  <si>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</si>
  <si>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</si>
  <si>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</si>
  <si>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</si>
  <si>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</si>
  <si>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</si>
  <si>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</si>
  <si>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</si>
  <si>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</si>
  <si>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</si>
  <si>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</si>
  <si>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</si>
  <si>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</si>
  <si>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</si>
  <si>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</si>
  <si>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</si>
  <si>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</si>
  <si>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</si>
  <si>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</si>
  <si>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</si>
  <si>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</si>
  <si>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</si>
  <si>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</si>
  <si>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</si>
  <si>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</si>
  <si>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</si>
  <si>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</si>
  <si>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</si>
  <si>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</si>
  <si>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</si>
  <si>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</si>
  <si>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</si>
  <si>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</si>
  <si>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</si>
  <si>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</si>
  <si>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</si>
  <si>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</si>
  <si>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</si>
  <si>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</si>
  <si>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</si>
  <si>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</si>
  <si>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</si>
  <si>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</si>
  <si>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</si>
  <si>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</si>
  <si>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</si>
  <si>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</si>
  <si>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</si>
  <si>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</si>
  <si>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</si>
  <si>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</si>
  <si>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</si>
  <si>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</si>
  <si>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</si>
  <si>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</si>
  <si>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</si>
  <si>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</si>
  <si>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</si>
  <si>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</si>
  <si>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</si>
  <si>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</si>
  <si>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</si>
  <si>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</si>
  <si>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</si>
  <si>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</si>
  <si>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</si>
  <si>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</si>
  <si>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</si>
  <si>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</si>
  <si>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</si>
  <si>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</si>
  <si>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</si>
  <si>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</si>
  <si>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</si>
  <si>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</si>
  <si>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</si>
  <si>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</si>
  <si>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</si>
  <si>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</si>
  <si>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</si>
  <si>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</si>
  <si>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</si>
  <si>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</si>
  <si>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</si>
  <si>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</si>
  <si>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</si>
  <si>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</si>
  <si>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</si>
  <si>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</si>
  <si>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</si>
  <si>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</si>
  <si>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</si>
  <si>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</si>
  <si>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</si>
  <si>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</si>
  <si>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</si>
  <si>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</si>
  <si>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</si>
  <si>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</si>
  <si>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</si>
  <si>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</si>
  <si>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</si>
  <si>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</si>
  <si>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</si>
  <si>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</si>
  <si>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</si>
  <si>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</si>
  <si>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</si>
  <si>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</si>
  <si>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</si>
  <si>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</si>
  <si>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</si>
  <si>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</si>
  <si>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</si>
  <si>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</si>
  <si>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</si>
  <si>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</si>
  <si>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</si>
  <si>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</si>
  <si>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</si>
  <si>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</si>
  <si>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</si>
  <si>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</si>
  <si>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</si>
  <si>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</si>
  <si>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</si>
  <si>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</si>
  <si>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</si>
  <si>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</si>
  <si>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</si>
  <si>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</si>
  <si>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</si>
  <si>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</si>
  <si>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</si>
  <si>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</si>
  <si>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</si>
  <si>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</si>
  <si>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</si>
  <si>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</si>
  <si>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</si>
  <si>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</si>
  <si>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</si>
  <si>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</si>
  <si>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</si>
  <si>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</si>
  <si>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</si>
  <si>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</si>
  <si>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</si>
  <si>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</si>
  <si>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</si>
  <si>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</si>
  <si>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</si>
  <si>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</si>
  <si>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</si>
  <si>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</si>
  <si>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</si>
  <si>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</si>
  <si>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</si>
  <si>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</si>
  <si>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</si>
  <si>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</si>
  <si>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</si>
  <si>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</si>
  <si>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</si>
  <si>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</si>
  <si>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</si>
  <si>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</si>
  <si>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</si>
  <si>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</si>
  <si>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</si>
  <si>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</si>
  <si>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</si>
  <si>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</si>
  <si>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</si>
  <si>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</si>
  <si>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</si>
  <si>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</si>
  <si>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</si>
  <si>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</si>
  <si>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</si>
  <si>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</si>
  <si>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</si>
  <si>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</si>
  <si>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</si>
  <si>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</si>
  <si>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</si>
  <si>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</si>
  <si>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</si>
  <si>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</si>
  <si>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</si>
  <si>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</si>
  <si>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</si>
  <si>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</si>
  <si>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</si>
  <si>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</si>
  <si>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</si>
  <si>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</si>
  <si>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</si>
  <si>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</si>
  <si>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</si>
  <si>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</si>
  <si>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</si>
  <si>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</si>
  <si>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</si>
  <si>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</si>
  <si>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</si>
  <si>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</si>
  <si>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</si>
  <si>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</si>
  <si>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</si>
  <si>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</si>
  <si>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</si>
  <si>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</si>
  <si>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</si>
  <si>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</si>
  <si>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</si>
  <si>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</si>
  <si>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</si>
  <si>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</si>
  <si>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</si>
  <si>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</si>
  <si>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</si>
  <si>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</si>
  <si>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</si>
  <si>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</si>
  <si>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</si>
  <si>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</si>
  <si>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</si>
  <si>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</si>
  <si>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</si>
  <si>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</si>
  <si>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</si>
  <si>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</si>
  <si>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</si>
  <si>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</si>
  <si>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</si>
  <si>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</si>
  <si>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</si>
  <si>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</si>
  <si>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</si>
  <si>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</si>
  <si>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</si>
  <si>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</si>
  <si>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</si>
  <si>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</si>
  <si>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</si>
  <si>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</si>
  <si>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</si>
  <si>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</si>
  <si>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</si>
  <si>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</si>
  <si>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</si>
  <si>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</si>
  <si>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</si>
  <si>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</si>
  <si>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</si>
  <si>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</si>
  <si>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</si>
  <si>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</si>
  <si>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</si>
  <si>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</si>
  <si>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</si>
  <si>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</si>
  <si>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</si>
  <si>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</si>
  <si>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</si>
  <si>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</si>
  <si>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</si>
  <si>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</si>
  <si>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</si>
  <si>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</si>
  <si>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</si>
  <si>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</si>
  <si>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</si>
  <si>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</si>
  <si>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</si>
  <si>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</si>
  <si>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</si>
  <si>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</si>
  <si>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</si>
  <si>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</si>
  <si>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</si>
  <si>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</si>
  <si>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</si>
  <si>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</si>
  <si>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</si>
  <si>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</si>
  <si>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</si>
  <si>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</si>
  <si>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</si>
  <si>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</si>
  <si>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</si>
  <si>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</si>
  <si>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</si>
  <si>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</si>
  <si>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</si>
  <si>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</si>
  <si>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</si>
  <si>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</si>
  <si>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</si>
  <si>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</si>
  <si>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</si>
  <si>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</si>
  <si>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</si>
  <si>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</si>
  <si>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</si>
  <si>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</si>
  <si>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</si>
  <si>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</si>
  <si>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</si>
  <si>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</si>
  <si>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</si>
  <si>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</si>
  <si>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</si>
  <si>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</si>
  <si>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</si>
  <si>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</si>
  <si>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</si>
  <si>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</si>
  <si>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</si>
  <si>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</si>
  <si>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</si>
  <si>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</si>
  <si>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</si>
  <si>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</si>
  <si>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</si>
  <si>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</si>
  <si>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</si>
  <si>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</si>
  <si>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</si>
  <si>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</si>
  <si>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</si>
  <si>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</si>
  <si>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</si>
  <si>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</si>
  <si>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</si>
  <si>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</si>
  <si>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</si>
  <si>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</si>
  <si>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</si>
  <si>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</si>
  <si>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</si>
  <si>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</si>
  <si>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</si>
  <si>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</si>
  <si>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</si>
  <si>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</si>
  <si>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</si>
  <si>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</si>
  <si>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</si>
  <si>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</si>
  <si>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</si>
  <si>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</si>
  <si>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</si>
  <si>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</si>
  <si>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</si>
  <si>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</si>
  <si>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</si>
  <si>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</si>
  <si>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</si>
  <si>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</si>
  <si>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</si>
  <si>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</si>
  <si>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</si>
  <si>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</si>
  <si>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</si>
  <si>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</si>
  <si>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</si>
  <si>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</si>
  <si>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</si>
  <si>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</si>
  <si>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</si>
  <si>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</si>
  <si>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</si>
  <si>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</si>
  <si>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</si>
  <si>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</si>
  <si>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</si>
  <si>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</si>
  <si>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</si>
  <si>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</si>
  <si>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</si>
  <si>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</si>
  <si>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</si>
  <si>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</si>
  <si>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</si>
  <si>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</si>
  <si>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</si>
  <si>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</si>
  <si>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</si>
  <si>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</si>
  <si>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</si>
  <si>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</si>
  <si>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</si>
  <si>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</si>
  <si>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</si>
  <si>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</si>
  <si>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</si>
  <si>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</si>
  <si>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</si>
  <si>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</si>
  <si>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</si>
  <si>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</si>
  <si>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</si>
  <si>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</si>
  <si>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</si>
  <si>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</si>
  <si>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</si>
  <si>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</si>
  <si>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</si>
  <si>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</si>
  <si>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</si>
  <si>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</si>
  <si>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</si>
  <si>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</si>
  <si>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</si>
  <si>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</si>
  <si>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</si>
  <si>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</si>
  <si>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</si>
  <si>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</si>
  <si>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</si>
  <si>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</si>
  <si>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</si>
  <si>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</si>
  <si>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</si>
  <si>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</si>
  <si>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</si>
  <si>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</si>
  <si>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</si>
  <si>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</si>
  <si>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</si>
  <si>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</si>
  <si>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</si>
  <si>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</si>
  <si>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</si>
  <si>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</si>
  <si>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</si>
  <si>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</si>
  <si>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</si>
  <si>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</si>
  <si>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</si>
  <si>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</si>
  <si>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</si>
  <si>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</si>
  <si>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</si>
  <si>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</si>
  <si>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</si>
  <si>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</si>
  <si>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</si>
  <si>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</si>
  <si>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</si>
  <si>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</si>
  <si>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</si>
  <si>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</si>
  <si>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</si>
  <si>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</si>
  <si>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</si>
  <si>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</si>
  <si>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</si>
  <si>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</si>
  <si>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</si>
  <si>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</si>
  <si>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</si>
  <si>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</si>
  <si>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</si>
  <si>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</si>
  <si>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</si>
  <si>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</si>
  <si>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</si>
  <si>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</si>
  <si>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</si>
  <si>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</si>
  <si>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</si>
  <si>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</si>
  <si>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</si>
  <si>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</si>
  <si>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</si>
  <si>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</si>
  <si>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</si>
  <si>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</si>
  <si>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</si>
  <si>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</si>
  <si>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</si>
  <si>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</si>
  <si>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</si>
  <si>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</si>
  <si>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</si>
  <si>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</si>
  <si>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</si>
  <si>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</si>
  <si>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</si>
  <si>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</si>
  <si>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</si>
  <si>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</si>
  <si>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</si>
  <si>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</si>
  <si>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</si>
  <si>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</si>
  <si>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</si>
  <si>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</si>
  <si>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</si>
  <si>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</si>
  <si>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</si>
  <si>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</si>
  <si>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</si>
  <si>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</si>
  <si>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</si>
  <si>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</si>
  <si>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</si>
  <si>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</si>
  <si>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</si>
  <si>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</si>
  <si>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</si>
  <si>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</si>
  <si>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</si>
  <si>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</si>
  <si>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</si>
  <si>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</si>
  <si>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</si>
  <si>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</si>
  <si>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</si>
  <si>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</si>
  <si>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</si>
  <si>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</si>
  <si>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</si>
  <si>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</si>
  <si>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</si>
  <si>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</si>
  <si>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</si>
  <si>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</si>
  <si>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</si>
  <si>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</si>
  <si>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</si>
  <si>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</si>
  <si>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</si>
  <si>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</si>
  <si>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</si>
  <si>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</si>
  <si>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</si>
  <si>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</si>
  <si>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</si>
  <si>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</si>
  <si>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</si>
  <si>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</si>
  <si>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</si>
  <si>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</si>
  <si>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</si>
  <si>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</si>
  <si>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</si>
  <si>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</si>
  <si>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</si>
  <si>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</si>
  <si>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</si>
  <si>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</si>
  <si>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</si>
  <si>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</si>
  <si>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</si>
  <si>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</si>
  <si>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</si>
  <si>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</si>
  <si>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</si>
  <si>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</si>
  <si>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</si>
  <si>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</si>
  <si>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</si>
  <si>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</si>
  <si>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</si>
  <si>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</si>
  <si>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</si>
  <si>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</si>
  <si>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</si>
  <si>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</si>
  <si>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</si>
  <si>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</si>
  <si>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</si>
  <si>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</si>
  <si>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</si>
  <si>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</si>
  <si>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</si>
  <si>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</si>
  <si>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</si>
  <si>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</si>
  <si>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</si>
  <si>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</si>
  <si>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</si>
  <si>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</si>
  <si>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</si>
  <si>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</si>
  <si>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</si>
  <si>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</si>
  <si>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</si>
  <si>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</si>
  <si>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</si>
  <si>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</si>
  <si>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</si>
  <si>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</si>
  <si>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</si>
  <si>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</si>
  <si>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</si>
  <si>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</si>
  <si>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</si>
  <si>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</si>
  <si>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</si>
  <si>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</si>
  <si>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</si>
  <si>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</si>
  <si>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</si>
  <si>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</si>
  <si>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</si>
  <si>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</si>
  <si>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</si>
  <si>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</si>
  <si>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</si>
  <si>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</si>
  <si>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</si>
  <si>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</si>
  <si>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</si>
  <si>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</si>
  <si>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</si>
  <si>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</si>
  <si>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</si>
  <si>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</si>
  <si>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</si>
  <si>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</si>
  <si>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</si>
  <si>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</si>
  <si>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</si>
  <si>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</si>
  <si>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</si>
  <si>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</si>
  <si>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</si>
  <si>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</si>
  <si>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</si>
  <si>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</si>
  <si>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</si>
  <si>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</si>
  <si>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</si>
  <si>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</si>
  <si>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</si>
  <si>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</si>
  <si>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</si>
  <si>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</si>
  <si>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</si>
  <si>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</si>
  <si>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</si>
  <si>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</si>
  <si>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</si>
  <si>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</si>
  <si>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</si>
  <si>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</si>
  <si>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</si>
  <si>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</si>
  <si>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</si>
  <si>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</si>
  <si>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</si>
  <si>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</si>
  <si>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</si>
  <si>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</si>
  <si>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</si>
  <si>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</si>
  <si>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</si>
  <si>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</si>
  <si>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</si>
  <si>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</si>
  <si>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</si>
  <si>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</si>
  <si>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</si>
  <si>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</si>
  <si>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</si>
  <si>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</si>
  <si>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</si>
  <si>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</si>
  <si>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</si>
  <si>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</si>
  <si>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</si>
  <si>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</si>
  <si>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</si>
  <si>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</si>
  <si>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</si>
  <si>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</si>
  <si>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</si>
  <si>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</si>
  <si>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</si>
  <si>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</si>
  <si>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</si>
  <si>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</si>
  <si>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</si>
  <si>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</si>
  <si>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</si>
  <si>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</si>
  <si>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</si>
  <si>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</si>
  <si>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</si>
  <si>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</si>
  <si>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</si>
  <si>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</si>
  <si>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</si>
  <si>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</si>
  <si>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</si>
  <si>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</si>
  <si>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</si>
  <si>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</si>
  <si>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</si>
  <si>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</si>
  <si>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</si>
  <si>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</si>
  <si>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</si>
  <si>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</si>
  <si>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</si>
  <si>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</si>
  <si>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</si>
  <si>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</si>
  <si>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</si>
  <si>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</si>
  <si>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</si>
  <si>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</si>
  <si>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</si>
  <si>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</si>
  <si>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</si>
  <si>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</si>
  <si>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</si>
  <si>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</si>
  <si>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</si>
  <si>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</si>
  <si>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</si>
  <si>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</si>
  <si>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</si>
  <si>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</si>
  <si>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</si>
  <si>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</si>
  <si>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</si>
  <si>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</si>
  <si>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</si>
  <si>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</si>
  <si>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</si>
  <si>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</si>
  <si>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</si>
  <si>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</si>
  <si>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</si>
  <si>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</si>
  <si>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</si>
  <si>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</si>
  <si>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</si>
  <si>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</si>
  <si>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</si>
  <si>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</si>
  <si>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</si>
  <si>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</si>
  <si>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</si>
  <si>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</si>
  <si>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</si>
  <si>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</si>
  <si>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</si>
  <si>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</si>
  <si>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</si>
  <si>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</si>
  <si>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</si>
  <si>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</si>
  <si>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</si>
  <si>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</si>
  <si>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</si>
  <si>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</si>
  <si>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</si>
  <si>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</si>
  <si>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</si>
  <si>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</si>
  <si>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</si>
  <si>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</si>
  <si>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</si>
  <si>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</si>
  <si>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</si>
  <si>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</si>
  <si>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</si>
  <si>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</si>
  <si>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</si>
  <si>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</si>
  <si>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</si>
  <si>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</si>
  <si>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</si>
  <si>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</si>
  <si>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</si>
  <si>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</si>
  <si>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</si>
  <si>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</si>
  <si>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</si>
  <si>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</si>
  <si>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</si>
  <si>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</si>
  <si>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</si>
  <si>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</si>
  <si>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</si>
  <si>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</si>
  <si>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</si>
  <si>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</si>
  <si>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</si>
  <si>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</si>
  <si>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</si>
  <si>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</si>
  <si>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</si>
  <si>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</si>
  <si>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</si>
  <si>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</si>
  <si>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</si>
  <si>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</si>
  <si>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</si>
  <si>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</si>
  <si>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</si>
  <si>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</si>
  <si>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</si>
  <si>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</si>
  <si>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</si>
  <si>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</si>
  <si>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</si>
  <si>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</si>
  <si>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</si>
  <si>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</si>
  <si>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</si>
  <si>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</si>
  <si>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</si>
  <si>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</si>
  <si>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</si>
  <si>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</si>
  <si>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</si>
  <si>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</si>
  <si>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</si>
  <si>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</si>
  <si>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</si>
  <si>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</si>
  <si>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</si>
  <si>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</si>
  <si>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</si>
  <si>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</si>
  <si>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</si>
  <si>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</si>
  <si>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</si>
  <si>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</si>
  <si>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</si>
  <si>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</si>
  <si>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</si>
  <si>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</si>
  <si>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</si>
  <si>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</si>
  <si>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</si>
  <si>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</si>
  <si>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</si>
  <si>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</si>
  <si>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</si>
  <si>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</si>
  <si>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</si>
  <si>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</si>
  <si>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</si>
  <si>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</si>
  <si>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</si>
  <si>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</si>
  <si>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</si>
  <si>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</si>
  <si>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</si>
  <si>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</si>
  <si>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</si>
  <si>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</si>
  <si>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</si>
  <si>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</si>
  <si>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</si>
  <si>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</si>
  <si>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</si>
  <si>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</si>
  <si>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</si>
  <si>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</si>
  <si>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</si>
  <si>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</si>
  <si>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</si>
  <si>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</si>
  <si>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</si>
  <si>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</si>
  <si>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</si>
  <si>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</si>
  <si>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</si>
  <si>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</si>
  <si>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</si>
  <si>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</si>
  <si>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</si>
  <si>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</si>
  <si>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</si>
  <si>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</si>
  <si>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</si>
  <si>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</si>
  <si>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</si>
  <si>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</si>
  <si>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</si>
  <si>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</si>
  <si>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</si>
  <si>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</si>
  <si>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</si>
  <si>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</si>
  <si>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</si>
  <si>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</si>
  <si>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</si>
  <si>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</si>
  <si>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</si>
  <si>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</si>
  <si>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</si>
  <si>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</si>
  <si>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</si>
  <si>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</si>
  <si>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</si>
  <si>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</si>
  <si>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</si>
  <si>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</si>
  <si>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</si>
  <si>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</si>
  <si>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</si>
  <si>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</si>
  <si>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</si>
  <si>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</si>
  <si>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</si>
  <si>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</si>
  <si>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</si>
  <si>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</si>
  <si>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</si>
  <si>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</si>
  <si>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</si>
  <si>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</si>
  <si>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</si>
  <si>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</si>
  <si>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</si>
  <si>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</si>
  <si>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</si>
  <si>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</si>
  <si>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</si>
  <si>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</si>
  <si>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</si>
  <si>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</si>
  <si>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</si>
  <si>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</si>
  <si>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</si>
  <si>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</si>
  <si>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</si>
  <si>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</si>
  <si>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</si>
  <si>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</si>
  <si>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</si>
  <si>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</si>
  <si>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</si>
  <si>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</si>
  <si>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</si>
  <si>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</si>
  <si>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</si>
  <si>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</si>
  <si>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</si>
  <si>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</si>
  <si>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</si>
  <si>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</si>
  <si>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</si>
  <si>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</si>
  <si>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</si>
  <si>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</si>
  <si>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</si>
  <si>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</si>
  <si>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</si>
  <si>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</si>
  <si>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</si>
  <si>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</si>
  <si>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</si>
  <si>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</si>
  <si>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</si>
  <si>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</si>
  <si>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</si>
  <si>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</si>
  <si>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</si>
  <si>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</si>
  <si>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</si>
  <si>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</si>
  <si>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</si>
  <si>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</si>
  <si>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</si>
  <si>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</si>
  <si>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</si>
  <si>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</si>
  <si>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</si>
  <si>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</si>
  <si>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</si>
  <si>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</si>
  <si>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</si>
  <si>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</si>
  <si>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</si>
  <si>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</si>
  <si>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</si>
  <si>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</si>
  <si>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</si>
  <si>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</si>
  <si>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</si>
  <si>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</si>
  <si>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</si>
  <si>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</si>
  <si>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</si>
  <si>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</si>
  <si>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</si>
  <si>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</si>
  <si>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</si>
  <si>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</si>
  <si>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</si>
  <si>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</si>
  <si>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</si>
  <si>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</si>
  <si>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</si>
  <si>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</si>
  <si>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</si>
  <si>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</si>
  <si>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</si>
  <si>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</si>
  <si>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</si>
  <si>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</si>
  <si>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</si>
  <si>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</si>
  <si>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</si>
  <si>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</si>
  <si>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</si>
  <si>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</si>
  <si>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</si>
  <si>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</si>
  <si>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</si>
  <si>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</si>
  <si>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</si>
  <si>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</si>
  <si>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</si>
  <si>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</si>
  <si>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</si>
  <si>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</si>
  <si>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</si>
  <si>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</si>
  <si>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</si>
  <si>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</si>
  <si>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</si>
  <si>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</si>
  <si>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</si>
  <si>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</si>
  <si>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</si>
  <si>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</si>
  <si>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</si>
  <si>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</si>
  <si>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</si>
  <si>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</si>
  <si>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</si>
  <si>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</si>
  <si>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</si>
  <si>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</si>
  <si>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</si>
  <si>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</si>
  <si>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</si>
  <si>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</si>
  <si>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</si>
  <si>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</si>
  <si>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</si>
  <si>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</si>
  <si>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</si>
  <si>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</si>
  <si>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</si>
  <si>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</si>
  <si>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</si>
  <si>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</si>
  <si>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</si>
  <si>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</si>
  <si>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</si>
  <si>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</si>
  <si>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</si>
  <si>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</si>
  <si>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</si>
  <si>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</si>
  <si>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</si>
  <si>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</si>
  <si>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</si>
  <si>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</si>
  <si>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</si>
  <si>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</si>
  <si>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</si>
  <si>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</si>
  <si>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</si>
  <si>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</si>
  <si>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</si>
  <si>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</si>
  <si>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</si>
  <si>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</si>
  <si>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</si>
  <si>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</si>
  <si>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</si>
  <si>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</si>
  <si>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</si>
  <si>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</si>
  <si>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</si>
  <si>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</si>
  <si>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</si>
  <si>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</si>
  <si>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</si>
  <si>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</si>
  <si>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</si>
  <si>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</si>
  <si>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</si>
  <si>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</si>
  <si>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</si>
  <si>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</si>
  <si>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</si>
  <si>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</si>
  <si>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</si>
  <si>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</si>
  <si>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</si>
  <si>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</si>
  <si>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</si>
  <si>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</si>
  <si>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</si>
  <si>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</si>
  <si>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</si>
  <si>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</si>
  <si>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</si>
  <si>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</si>
  <si>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</si>
  <si>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</si>
  <si>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</si>
  <si>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</si>
  <si>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</si>
  <si>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</si>
  <si>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</si>
  <si>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</si>
  <si>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</si>
  <si>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</si>
  <si>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</si>
  <si>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</si>
  <si>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</si>
  <si>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</si>
  <si>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</si>
  <si>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</si>
  <si>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</si>
  <si>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</si>
  <si>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</si>
  <si>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</si>
  <si>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</si>
  <si>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</si>
  <si>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</si>
  <si>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</si>
  <si>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</si>
  <si>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</si>
  <si>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</si>
  <si>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</si>
  <si>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</si>
  <si>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</si>
  <si>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</si>
  <si>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</si>
  <si>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</si>
  <si>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</si>
  <si>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</si>
  <si>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</si>
  <si>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</si>
  <si>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</si>
  <si>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</si>
  <si>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</si>
  <si>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</si>
  <si>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</si>
  <si>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</si>
  <si>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</si>
  <si>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</si>
  <si>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</si>
  <si>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</si>
  <si>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</si>
  <si>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</si>
  <si>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</si>
  <si>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</si>
  <si>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</si>
  <si>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</si>
  <si>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</si>
  <si>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</si>
  <si>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</si>
  <si>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</si>
  <si>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</si>
  <si>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</si>
  <si>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</si>
  <si>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</si>
  <si>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</si>
  <si>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</si>
  <si>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</si>
  <si>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</si>
  <si>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</si>
  <si>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</si>
  <si>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</si>
  <si>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</si>
  <si>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</si>
  <si>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</si>
  <si>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</si>
  <si>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</si>
  <si>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</si>
  <si>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</si>
  <si>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</si>
  <si>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</si>
  <si>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</si>
  <si>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</si>
  <si>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</si>
  <si>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</si>
  <si>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</si>
  <si>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</si>
  <si>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</si>
  <si>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</si>
  <si>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</si>
  <si>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</si>
  <si>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</si>
  <si>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</si>
  <si>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</si>
  <si>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</si>
  <si>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</si>
  <si>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</si>
  <si>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</si>
  <si>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</si>
  <si>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</si>
  <si>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</si>
  <si>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</si>
  <si>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</si>
  <si>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</si>
  <si>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</si>
  <si>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</si>
  <si>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</si>
  <si>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</si>
  <si>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</si>
  <si>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</si>
  <si>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</si>
  <si>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</si>
  <si>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</si>
  <si>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</si>
  <si>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</si>
  <si>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</si>
  <si>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</si>
  <si>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</si>
  <si>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</si>
  <si>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</si>
  <si>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</si>
  <si>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</si>
  <si>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</si>
  <si>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</si>
  <si>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</si>
  <si>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</si>
  <si>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</si>
  <si>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</si>
  <si>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</si>
  <si>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</si>
  <si>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</si>
  <si>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</si>
  <si>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</si>
  <si>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</si>
  <si>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</si>
  <si>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</si>
  <si>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</si>
  <si>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</si>
  <si>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</si>
  <si>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</si>
  <si>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</si>
  <si>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</si>
  <si>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</si>
  <si>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</si>
  <si>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</si>
  <si>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</si>
  <si>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</si>
  <si>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</si>
  <si>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</si>
  <si>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</si>
  <si>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</si>
  <si>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</si>
  <si>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</si>
  <si>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</si>
  <si>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</si>
  <si>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</si>
  <si>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</si>
  <si>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</si>
  <si>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</si>
  <si>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</si>
  <si>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</si>
  <si>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</si>
  <si>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</si>
  <si>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</si>
  <si>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</si>
  <si>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</si>
  <si>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</si>
  <si>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</si>
  <si>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</si>
  <si>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</si>
  <si>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</si>
  <si>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</si>
  <si>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</si>
  <si>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</si>
  <si>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</si>
  <si>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</si>
  <si>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</si>
  <si>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</si>
  <si>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</si>
  <si>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</si>
  <si>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</si>
  <si>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</si>
  <si>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</si>
  <si>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</si>
  <si>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</si>
  <si>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</si>
  <si>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</si>
  <si>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</si>
  <si>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</si>
  <si>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</si>
  <si>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</si>
  <si>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</si>
  <si>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</si>
  <si>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</si>
  <si>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</si>
  <si>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</si>
  <si>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</si>
  <si>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</si>
  <si>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</si>
  <si>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</si>
  <si>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</si>
  <si>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</si>
  <si>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</si>
  <si>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</si>
  <si>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</si>
  <si>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</si>
  <si>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</si>
  <si>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</si>
  <si>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</si>
  <si>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</si>
  <si>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</si>
  <si>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</si>
  <si>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</si>
  <si>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</si>
  <si>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</si>
  <si>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</si>
  <si>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</si>
  <si>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</si>
  <si>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</si>
  <si>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</si>
  <si>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</si>
  <si>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</si>
  <si>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</si>
  <si>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</si>
  <si>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</si>
  <si>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</si>
  <si>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</si>
  <si>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</si>
  <si>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</si>
  <si>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</si>
  <si>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</si>
  <si>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</si>
  <si>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</si>
  <si>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</si>
  <si>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</si>
  <si>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</si>
  <si>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</si>
  <si>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</si>
  <si>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</si>
  <si>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</si>
  <si>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</si>
  <si>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</si>
  <si>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</si>
  <si>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</si>
  <si>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</si>
  <si>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</si>
  <si>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</si>
  <si>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</si>
  <si>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</si>
  <si>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</si>
  <si>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</si>
  <si>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</si>
  <si>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</si>
  <si>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</si>
  <si>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</si>
  <si>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</si>
  <si>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</si>
  <si>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</si>
  <si>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</si>
  <si>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</si>
  <si>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</si>
  <si>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</si>
  <si>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</si>
  <si>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</si>
  <si>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</si>
  <si>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</si>
  <si>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</si>
  <si>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</si>
  <si>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</si>
  <si>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</si>
  <si>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</si>
  <si>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</si>
  <si>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</si>
  <si>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</si>
  <si>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</si>
  <si>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</si>
  <si>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</si>
  <si>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</si>
  <si>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</si>
  <si>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</si>
  <si>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</si>
  <si>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</si>
  <si>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</si>
  <si>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</si>
  <si>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</si>
  <si>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</si>
  <si>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</si>
  <si>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</si>
  <si>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</si>
  <si>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</si>
  <si>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</si>
  <si>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</si>
  <si>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</si>
  <si>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</si>
  <si>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</si>
  <si>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</si>
  <si>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</si>
  <si>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</si>
  <si>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</si>
  <si>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</si>
  <si>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</si>
  <si>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</si>
  <si>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</si>
  <si>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</si>
  <si>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</si>
  <si>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</si>
  <si>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</si>
  <si>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</si>
  <si>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</si>
  <si>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</si>
  <si>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</si>
  <si>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</si>
  <si>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</si>
  <si>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</si>
  <si>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</si>
  <si>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</si>
  <si>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</si>
  <si>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</si>
  <si>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</si>
  <si>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</si>
  <si>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</si>
  <si>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</si>
  <si>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</si>
  <si>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</si>
  <si>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</si>
  <si>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</si>
  <si>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</si>
  <si>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</si>
  <si>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</si>
  <si>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</si>
  <si>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</si>
  <si>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</si>
  <si>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</si>
  <si>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</si>
  <si>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</si>
  <si>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</si>
  <si>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</si>
  <si>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</si>
  <si>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</si>
  <si>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</si>
  <si>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</si>
  <si>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</si>
  <si>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</si>
  <si>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</si>
  <si>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</si>
  <si>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</si>
  <si>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</si>
  <si>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</si>
  <si>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</si>
  <si>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</si>
  <si>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</si>
  <si>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</si>
  <si>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</si>
  <si>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</si>
  <si>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</si>
  <si>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</si>
  <si>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</si>
  <si>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</si>
  <si>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</si>
  <si>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</si>
  <si>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</si>
  <si>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</si>
  <si>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</si>
  <si>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</si>
  <si>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</si>
  <si>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</si>
  <si>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</si>
  <si>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</si>
  <si>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</si>
  <si>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</si>
  <si>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</si>
  <si>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</si>
  <si>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</si>
  <si>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</si>
  <si>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</si>
  <si>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</si>
  <si>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</si>
  <si>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</si>
  <si>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</si>
  <si>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</si>
  <si>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</si>
  <si>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</si>
  <si>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</si>
  <si>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</si>
  <si>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</si>
  <si>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</si>
  <si>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</si>
  <si>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</si>
  <si>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</si>
  <si>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</si>
  <si>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</si>
  <si>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</si>
  <si>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</si>
  <si>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</si>
  <si>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</si>
  <si>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</si>
  <si>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</si>
  <si>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</si>
  <si>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</si>
  <si>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</si>
  <si>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</si>
  <si>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</si>
  <si>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</si>
  <si>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</si>
  <si>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</si>
  <si>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</si>
  <si>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</si>
  <si>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</si>
  <si>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</si>
  <si>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</si>
  <si>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</si>
  <si>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</si>
  <si>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</si>
  <si>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</si>
  <si>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</si>
  <si>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</si>
  <si>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</si>
  <si>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</si>
  <si>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</si>
  <si>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</si>
  <si>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</si>
  <si>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</si>
  <si>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</si>
  <si>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</si>
  <si>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</si>
  <si>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</si>
  <si>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</si>
  <si>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</si>
  <si>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</si>
  <si>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</si>
  <si>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</si>
  <si>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</si>
  <si>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</si>
  <si>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</si>
  <si>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</si>
  <si>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</si>
  <si>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</si>
  <si>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</si>
  <si>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</si>
  <si>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</si>
  <si>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</si>
  <si>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</si>
  <si>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</si>
  <si>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</si>
  <si>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</si>
  <si>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</si>
  <si>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</si>
  <si>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</si>
  <si>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</si>
  <si>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</si>
  <si>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</si>
  <si>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</si>
  <si>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</si>
  <si>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</si>
  <si>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</si>
  <si>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</si>
  <si>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</si>
  <si>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</si>
  <si>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</si>
  <si>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</si>
  <si>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</si>
  <si>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</si>
  <si>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</si>
  <si>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</si>
  <si>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</si>
  <si>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</si>
  <si>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</si>
  <si>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</si>
  <si>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</si>
  <si>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</si>
  <si>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</si>
  <si>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</si>
  <si>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</si>
  <si>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</si>
  <si>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</si>
  <si>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</si>
  <si>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</si>
  <si>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</si>
  <si>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</si>
  <si>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</si>
  <si>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</si>
  <si>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</si>
  <si>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</si>
  <si>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</si>
  <si>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</si>
  <si>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</si>
  <si>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</si>
  <si>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</si>
  <si>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</si>
  <si>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</si>
  <si>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</si>
  <si>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</si>
  <si>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</si>
  <si>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</si>
  <si>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</si>
  <si>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</si>
  <si>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</si>
  <si>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</si>
  <si>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</si>
  <si>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</si>
  <si>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</si>
  <si>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</si>
  <si>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</si>
  <si>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</si>
  <si>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</si>
  <si>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</si>
  <si>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</si>
  <si>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</si>
  <si>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</si>
  <si>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</si>
  <si>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</si>
  <si>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</si>
  <si>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</si>
  <si>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</si>
  <si>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</si>
  <si>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</si>
  <si>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</si>
  <si>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</si>
  <si>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</si>
  <si>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</si>
  <si>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</si>
  <si>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</si>
  <si>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</si>
  <si>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</si>
  <si>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</si>
  <si>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</si>
  <si>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</si>
  <si>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</si>
  <si>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</si>
  <si>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</si>
  <si>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</si>
  <si>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</si>
  <si>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</si>
  <si>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</si>
  <si>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</si>
  <si>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</si>
  <si>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</si>
  <si>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</si>
  <si>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</si>
  <si>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</si>
  <si>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</si>
  <si>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</si>
  <si>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</si>
  <si>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</si>
  <si>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</si>
  <si>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</si>
  <si>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</si>
  <si>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</si>
  <si>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20-275-2012</t>
  </si>
  <si>
    <t>Atender a la primera infancia en marco de la estrategia de cero a siempre de conformidad con las directrices, lineamientos y parámetros establecidas por el ICBF así como regular las relaciones derivadas de la entrega de aportes del ICBF a el contratista, para que se asuma con su personal y bajo su exclusiva responsabilidad dicha atención</t>
  </si>
  <si>
    <t>NO</t>
  </si>
  <si>
    <t>LIQUIDADO</t>
  </si>
  <si>
    <t>20-390-2012</t>
  </si>
  <si>
    <t>20-491-2012</t>
  </si>
  <si>
    <t>20-338-2014</t>
  </si>
  <si>
    <t>20-388-2014</t>
  </si>
  <si>
    <t>20-85-2016</t>
  </si>
  <si>
    <t>20-676-2016</t>
  </si>
  <si>
    <t>20-353-2017</t>
  </si>
  <si>
    <t>20-310-2018</t>
  </si>
  <si>
    <t>20-84-2019</t>
  </si>
  <si>
    <t>2021-20-10000664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</si>
  <si>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</si>
  <si>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20-103-2020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</si>
  <si>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</si>
  <si>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SI</t>
  </si>
  <si>
    <t>NANCY CAROLINA ARAMENDIZ CASTILLA</t>
  </si>
  <si>
    <t>Calle 16 No 3 29   altagracia centro</t>
  </si>
  <si>
    <t>5708393</t>
  </si>
  <si>
    <t>cdinuevedemarzo@hotmail.com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</si>
</sst>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200" zoomScale="110" zoomScaleNormal="110" zoomScaleSheetLayoutView="40" zoomScalePageLayoutView="40" workbookViewId="0">
      <selection activeCell="A209" sqref="A20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9" t="s">
        <v>2653</v>
      </c>
      <c r="D2" s="210"/>
      <c r="E2" s="210"/>
      <c r="F2" s="210"/>
      <c r="G2" s="210"/>
      <c r="H2" s="210"/>
      <c r="I2" s="210"/>
      <c r="J2" s="210"/>
      <c r="K2" s="210"/>
      <c r="L2" s="230" t="s">
        <v>2640</v>
      </c>
      <c r="M2" s="230"/>
      <c r="N2" s="235" t="s">
        <v>2641</v>
      </c>
      <c r="O2" s="236"/>
    </row>
    <row r="3" spans="1:20" ht="33" customHeight="1">
      <c r="A3" s="9"/>
      <c r="B3" s="8"/>
      <c r="C3" s="211"/>
      <c r="D3" s="212"/>
      <c r="E3" s="212"/>
      <c r="F3" s="212"/>
      <c r="G3" s="212"/>
      <c r="H3" s="212"/>
      <c r="I3" s="212"/>
      <c r="J3" s="212"/>
      <c r="K3" s="212"/>
      <c r="L3" s="237" t="s">
        <v>1</v>
      </c>
      <c r="M3" s="237"/>
      <c r="N3" s="237" t="s">
        <v>2642</v>
      </c>
      <c r="O3" s="239"/>
    </row>
    <row r="4" spans="1:20" ht="24.75" customHeight="1" thickBot="1">
      <c r="A4" s="10"/>
      <c r="B4" s="12"/>
      <c r="C4" s="213"/>
      <c r="D4" s="214"/>
      <c r="E4" s="214"/>
      <c r="F4" s="214"/>
      <c r="G4" s="214"/>
      <c r="H4" s="214"/>
      <c r="I4" s="214"/>
      <c r="J4" s="214"/>
      <c r="K4" s="214"/>
      <c r="L4" s="240" t="s">
        <v>0</v>
      </c>
      <c r="M4" s="240"/>
      <c r="N4" s="240"/>
      <c r="O4" s="241"/>
    </row>
    <row r="5" spans="1:20" ht="8.25" customHeight="1" thickBot="1">
      <c r="A5" s="5"/>
      <c r="B5" s="5"/>
      <c r="C5" s="31"/>
      <c r="D5" s="31"/>
      <c r="E5" s="31"/>
      <c r="F5" s="31"/>
      <c r="G5" s="31"/>
      <c r="H5" s="31"/>
      <c r="I5" s="31"/>
      <c r="J5" s="31"/>
      <c r="K5" s="31"/>
      <c r="L5" s="18"/>
      <c r="M5" s="18"/>
      <c r="N5" s="18"/>
      <c r="O5" s="18"/>
    </row>
    <row r="6" spans="1:20" s="19" customFormat="1" ht="31.5" customHeight="1" thickBot="1">
      <c r="A6" s="195" t="s">
        <v>2638</v>
      </c>
      <c r="B6" s="196"/>
      <c r="C6" s="196"/>
      <c r="D6" s="196"/>
      <c r="E6" s="196"/>
      <c r="F6" s="196"/>
      <c r="G6" s="196"/>
      <c r="H6" s="196"/>
      <c r="I6" s="196"/>
      <c r="J6" s="196"/>
      <c r="K6" s="196"/>
      <c r="L6" s="196"/>
      <c r="M6" s="196"/>
      <c r="N6" s="196"/>
      <c r="O6" s="197"/>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47" t="s">
        <v>2690</v>
      </c>
      <c r="D15" s="35"/>
      <c r="E15" s="35"/>
      <c r="F15" s="5"/>
      <c r="G15" s="32" t="s">
        <v>1168</v>
      </c>
      <c r="H15" s="102" t="s">
        <v>459</v>
      </c>
      <c r="I15" s="32" t="s">
        <v>2624</v>
      </c>
      <c r="J15" s="107" t="s">
        <v>2626</v>
      </c>
      <c r="L15" s="215" t="s">
        <v>8</v>
      </c>
      <c r="M15" s="215"/>
      <c r="N15" s="120"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5" t="s">
        <v>21</v>
      </c>
      <c r="B17" s="196"/>
      <c r="C17" s="196"/>
      <c r="D17" s="196"/>
      <c r="E17" s="196"/>
      <c r="F17" s="196"/>
      <c r="G17" s="196"/>
      <c r="H17" s="195" t="s">
        <v>12</v>
      </c>
      <c r="I17" s="196"/>
      <c r="J17" s="196"/>
      <c r="K17" s="196"/>
      <c r="L17" s="196"/>
      <c r="M17" s="196"/>
      <c r="N17" s="196"/>
      <c r="O17" s="197"/>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c r="A20" s="9"/>
      <c r="B20" s="108">
        <v>824001198</v>
      </c>
      <c r="C20" s="5"/>
      <c r="D20" s="72"/>
      <c r="E20" s="5"/>
      <c r="F20" s="5"/>
      <c r="G20" s="5"/>
      <c r="H20" s="234"/>
      <c r="I20" s="140" t="s">
        <v>459</v>
      </c>
      <c r="J20" s="141" t="s">
        <v>461</v>
      </c>
      <c r="K20" s="142">
        <v>7080412311</v>
      </c>
      <c r="L20" s="143">
        <v>44228</v>
      </c>
      <c r="M20" s="143">
        <v>44561</v>
      </c>
      <c r="N20" s="127">
        <f>+(M20-L20)/30</f>
        <v>11.1</v>
      </c>
      <c r="O20" s="130"/>
      <c r="U20" s="126"/>
      <c r="V20" s="104">
        <f ca="1">NOW()</f>
        <v>44193.849707986112</v>
      </c>
      <c r="W20" s="104">
        <f ca="1">NOW()</f>
        <v>44193.849707986112</v>
      </c>
    </row>
    <row r="21" spans="1:23" ht="30" customHeight="1" outlineLevel="1">
      <c r="A21" s="9"/>
      <c r="B21" s="70"/>
      <c r="C21" s="5"/>
      <c r="D21" s="5"/>
      <c r="E21" s="5"/>
      <c r="F21" s="5"/>
      <c r="G21" s="5"/>
      <c r="H21" s="69"/>
      <c r="I21" s="140"/>
      <c r="J21" s="141"/>
      <c r="K21" s="142"/>
      <c r="L21" s="143"/>
      <c r="M21" s="143"/>
      <c r="N21" s="127">
        <f t="shared" ref="N21:N35" si="0">+(M21-L21)/30</f>
        <v>0</v>
      </c>
      <c r="O21" s="131"/>
    </row>
    <row r="22" spans="1:23" ht="30" customHeight="1" outlineLevel="1">
      <c r="A22" s="9"/>
      <c r="B22" s="70"/>
      <c r="C22" s="5"/>
      <c r="D22" s="5"/>
      <c r="E22" s="5"/>
      <c r="F22" s="5"/>
      <c r="G22" s="5"/>
      <c r="H22" s="69"/>
      <c r="I22" s="140"/>
      <c r="J22" s="141"/>
      <c r="K22" s="142"/>
      <c r="L22" s="143"/>
      <c r="M22" s="143"/>
      <c r="N22" s="128">
        <f t="shared" ref="N22:N33" si="1">+(M22-L22)/30</f>
        <v>0</v>
      </c>
      <c r="O22" s="131"/>
    </row>
    <row r="23" spans="1:23" ht="30" customHeight="1" outlineLevel="1">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c r="A24" s="9"/>
      <c r="B24" s="100"/>
      <c r="C24" s="21"/>
      <c r="D24" s="21"/>
      <c r="E24" s="21"/>
      <c r="F24" s="5"/>
      <c r="G24" s="5"/>
      <c r="H24" s="69"/>
      <c r="I24" s="140"/>
      <c r="J24" s="141"/>
      <c r="K24" s="142"/>
      <c r="L24" s="143"/>
      <c r="M24" s="143"/>
      <c r="N24" s="128">
        <f t="shared" si="1"/>
        <v>0</v>
      </c>
      <c r="O24" s="131"/>
    </row>
    <row r="25" spans="1:23" ht="30" customHeight="1" outlineLevel="1">
      <c r="A25" s="9"/>
      <c r="B25" s="100"/>
      <c r="C25" s="21"/>
      <c r="D25" s="21"/>
      <c r="E25" s="21"/>
      <c r="F25" s="5"/>
      <c r="G25" s="5"/>
      <c r="H25" s="69"/>
      <c r="I25" s="140"/>
      <c r="J25" s="141"/>
      <c r="K25" s="142"/>
      <c r="L25" s="143"/>
      <c r="M25" s="143"/>
      <c r="N25" s="128">
        <f t="shared" si="1"/>
        <v>0</v>
      </c>
      <c r="O25" s="131"/>
    </row>
    <row r="26" spans="1:23" ht="30" customHeight="1" outlineLevel="1">
      <c r="A26" s="9"/>
      <c r="B26" s="100"/>
      <c r="C26" s="21"/>
      <c r="D26" s="21"/>
      <c r="E26" s="21"/>
      <c r="F26" s="5"/>
      <c r="G26" s="5"/>
      <c r="H26" s="69"/>
      <c r="I26" s="140"/>
      <c r="J26" s="141"/>
      <c r="K26" s="142"/>
      <c r="L26" s="143"/>
      <c r="M26" s="143"/>
      <c r="N26" s="128">
        <f t="shared" si="1"/>
        <v>0</v>
      </c>
      <c r="O26" s="131"/>
    </row>
    <row r="27" spans="1:23" ht="30" customHeight="1" outlineLevel="1">
      <c r="A27" s="9"/>
      <c r="B27" s="100"/>
      <c r="C27" s="21"/>
      <c r="D27" s="21"/>
      <c r="E27" s="21"/>
      <c r="F27" s="5"/>
      <c r="G27" s="5"/>
      <c r="H27" s="69"/>
      <c r="I27" s="140"/>
      <c r="J27" s="141"/>
      <c r="K27" s="142"/>
      <c r="L27" s="143"/>
      <c r="M27" s="143"/>
      <c r="N27" s="128">
        <f t="shared" si="1"/>
        <v>0</v>
      </c>
      <c r="O27" s="131"/>
    </row>
    <row r="28" spans="1:23" ht="30" customHeight="1" outlineLevel="1">
      <c r="A28" s="9"/>
      <c r="B28" s="100"/>
      <c r="C28" s="21"/>
      <c r="D28" s="21"/>
      <c r="E28" s="21"/>
      <c r="F28" s="5"/>
      <c r="G28" s="5"/>
      <c r="H28" s="69"/>
      <c r="I28" s="140"/>
      <c r="J28" s="141"/>
      <c r="K28" s="142"/>
      <c r="L28" s="143"/>
      <c r="M28" s="143"/>
      <c r="N28" s="128">
        <f t="shared" si="1"/>
        <v>0</v>
      </c>
      <c r="O28" s="131"/>
    </row>
    <row r="29" spans="1:23" ht="30" customHeight="1" outlineLevel="1">
      <c r="A29" s="9"/>
      <c r="B29" s="70"/>
      <c r="C29" s="5"/>
      <c r="D29" s="5"/>
      <c r="E29" s="5"/>
      <c r="F29" s="5"/>
      <c r="G29" s="5"/>
      <c r="H29" s="69"/>
      <c r="I29" s="140"/>
      <c r="J29" s="141"/>
      <c r="K29" s="142"/>
      <c r="L29" s="143"/>
      <c r="M29" s="143"/>
      <c r="N29" s="128">
        <f t="shared" si="1"/>
        <v>0</v>
      </c>
      <c r="O29" s="131"/>
    </row>
    <row r="30" spans="1:23" ht="30" customHeight="1" outlineLevel="1">
      <c r="A30" s="9"/>
      <c r="B30" s="70"/>
      <c r="C30" s="5"/>
      <c r="D30" s="5"/>
      <c r="E30" s="5"/>
      <c r="F30" s="5"/>
      <c r="G30" s="5"/>
      <c r="H30" s="69"/>
      <c r="I30" s="140"/>
      <c r="J30" s="141"/>
      <c r="K30" s="142"/>
      <c r="L30" s="143"/>
      <c r="M30" s="143"/>
      <c r="N30" s="128">
        <f t="shared" si="1"/>
        <v>0</v>
      </c>
      <c r="O30" s="131"/>
    </row>
    <row r="31" spans="1:23" ht="30" customHeight="1" outlineLevel="1">
      <c r="A31" s="9"/>
      <c r="B31" s="70"/>
      <c r="C31" s="5"/>
      <c r="D31" s="5"/>
      <c r="E31" s="5"/>
      <c r="F31" s="5"/>
      <c r="G31" s="5"/>
      <c r="H31" s="69"/>
      <c r="I31" s="140"/>
      <c r="J31" s="141"/>
      <c r="K31" s="142"/>
      <c r="L31" s="143"/>
      <c r="M31" s="143"/>
      <c r="N31" s="128">
        <f t="shared" si="1"/>
        <v>0</v>
      </c>
      <c r="O31" s="131"/>
    </row>
    <row r="32" spans="1:23" ht="30" customHeight="1" outlineLevel="1">
      <c r="A32" s="9"/>
      <c r="B32" s="70"/>
      <c r="C32" s="5"/>
      <c r="D32" s="5"/>
      <c r="E32" s="5"/>
      <c r="F32" s="5"/>
      <c r="G32" s="5"/>
      <c r="H32" s="69"/>
      <c r="I32" s="140"/>
      <c r="J32" s="141"/>
      <c r="K32" s="142"/>
      <c r="L32" s="143"/>
      <c r="M32" s="143"/>
      <c r="N32" s="128">
        <f t="shared" si="1"/>
        <v>0</v>
      </c>
      <c r="O32" s="131"/>
    </row>
    <row r="33" spans="1:16" ht="30" customHeight="1" outlineLevel="1">
      <c r="A33" s="9"/>
      <c r="B33" s="70"/>
      <c r="C33" s="5"/>
      <c r="D33" s="5"/>
      <c r="E33" s="5"/>
      <c r="F33" s="5"/>
      <c r="G33" s="5"/>
      <c r="H33" s="69"/>
      <c r="I33" s="140"/>
      <c r="J33" s="141"/>
      <c r="K33" s="142"/>
      <c r="L33" s="143"/>
      <c r="M33" s="143"/>
      <c r="N33" s="128">
        <f t="shared" si="1"/>
        <v>0</v>
      </c>
      <c r="O33" s="131"/>
    </row>
    <row r="34" spans="1:16" ht="30" customHeight="1" outlineLevel="1">
      <c r="A34" s="9"/>
      <c r="B34" s="70"/>
      <c r="C34" s="5"/>
      <c r="D34" s="5"/>
      <c r="E34" s="5"/>
      <c r="F34" s="5"/>
      <c r="G34" s="5"/>
      <c r="H34" s="69"/>
      <c r="I34" s="140"/>
      <c r="J34" s="141"/>
      <c r="K34" s="142"/>
      <c r="L34" s="143"/>
      <c r="M34" s="143"/>
      <c r="N34" s="128">
        <f t="shared" si="0"/>
        <v>0</v>
      </c>
      <c r="O34" s="131"/>
    </row>
    <row r="35" spans="1:16" ht="30" customHeight="1" outlineLevel="1">
      <c r="A35" s="9"/>
      <c r="B35" s="70"/>
      <c r="C35" s="5"/>
      <c r="D35" s="5"/>
      <c r="E35" s="5"/>
      <c r="F35" s="5"/>
      <c r="G35" s="5"/>
      <c r="H35" s="69"/>
      <c r="I35" s="140"/>
      <c r="J35" s="141"/>
      <c r="K35" s="142"/>
      <c r="L35" s="143"/>
      <c r="M35" s="143"/>
      <c r="N35" s="128">
        <f t="shared" si="0"/>
        <v>0</v>
      </c>
      <c r="O35" s="131"/>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1"/>
      <c r="I37" s="122"/>
      <c r="J37" s="122"/>
      <c r="K37" s="122"/>
      <c r="L37" s="122"/>
      <c r="M37" s="122"/>
      <c r="N37" s="122"/>
      <c r="O37" s="123"/>
    </row>
    <row r="38" spans="1:16" ht="21" customHeight="1">
      <c r="A38" s="9"/>
      <c r="B38" s="229" t="str">
        <f>VLOOKUP(B20,EAS!A2:B1439,2,0)</f>
        <v>ASOCIACIÓN DE PADRES DE FAMILIA JARDÍN COMUNITARIO NUEVE DE MARZO</v>
      </c>
      <c r="C38" s="229"/>
      <c r="D38" s="229"/>
      <c r="E38" s="229"/>
      <c r="F38" s="229"/>
      <c r="G38" s="5"/>
      <c r="H38" s="124"/>
      <c r="I38" s="238" t="s">
        <v>7</v>
      </c>
      <c r="J38" s="238"/>
      <c r="K38" s="238"/>
      <c r="L38" s="238"/>
      <c r="M38" s="238"/>
      <c r="N38" s="238"/>
      <c r="O38" s="125"/>
    </row>
    <row r="39" spans="1:16" ht="42.95" customHeight="1" thickBot="1">
      <c r="A39" s="10"/>
      <c r="B39" s="11"/>
      <c r="C39" s="11"/>
      <c r="D39" s="11"/>
      <c r="E39" s="11"/>
      <c r="F39" s="11"/>
      <c r="G39" s="11"/>
      <c r="H39" s="10"/>
      <c r="I39" s="224" t="s">
        <v>2691</v>
      </c>
      <c r="J39" s="224"/>
      <c r="K39" s="224"/>
      <c r="L39" s="224"/>
      <c r="M39" s="224"/>
      <c r="N39" s="224"/>
      <c r="O39" s="12"/>
    </row>
    <row r="40" spans="1:16" ht="15.75" thickBot="1"/>
    <row r="41" spans="1:16" s="19" customFormat="1" ht="31.5" customHeight="1" thickBot="1">
      <c r="A41" s="195" t="s">
        <v>3</v>
      </c>
      <c r="B41" s="196"/>
      <c r="C41" s="196"/>
      <c r="D41" s="196"/>
      <c r="E41" s="196"/>
      <c r="F41" s="196"/>
      <c r="G41" s="196"/>
      <c r="H41" s="196"/>
      <c r="I41" s="196"/>
      <c r="J41" s="196"/>
      <c r="K41" s="196"/>
      <c r="L41" s="196"/>
      <c r="M41" s="196"/>
      <c r="N41" s="196"/>
      <c r="O41" s="197"/>
      <c r="P41" s="75"/>
    </row>
    <row r="42" spans="1:16" ht="8.25" customHeight="1" thickBot="1"/>
    <row r="43" spans="1:16" s="19" customFormat="1" ht="31.5" customHeight="1" thickBot="1">
      <c r="A43" s="173" t="s">
        <v>4</v>
      </c>
      <c r="B43" s="174"/>
      <c r="C43" s="174"/>
      <c r="D43" s="174"/>
      <c r="E43" s="174"/>
      <c r="F43" s="174"/>
      <c r="G43" s="174"/>
      <c r="H43" s="174"/>
      <c r="I43" s="174"/>
      <c r="J43" s="174"/>
      <c r="K43" s="174"/>
      <c r="L43" s="174"/>
      <c r="M43" s="174"/>
      <c r="N43" s="174"/>
      <c r="O43" s="175"/>
      <c r="P43" s="75"/>
    </row>
    <row r="44" spans="1:16" ht="15" customHeight="1">
      <c r="A44" s="176" t="s">
        <v>2654</v>
      </c>
      <c r="B44" s="177"/>
      <c r="C44" s="177"/>
      <c r="D44" s="177"/>
      <c r="E44" s="177"/>
      <c r="F44" s="177"/>
      <c r="G44" s="177"/>
      <c r="H44" s="177"/>
      <c r="I44" s="177"/>
      <c r="J44" s="177"/>
      <c r="K44" s="177"/>
      <c r="L44" s="177"/>
      <c r="M44" s="177"/>
      <c r="N44" s="177"/>
      <c r="O44" s="178"/>
    </row>
    <row r="45" spans="1:16">
      <c r="A45" s="179"/>
      <c r="B45" s="180"/>
      <c r="C45" s="180"/>
      <c r="D45" s="180"/>
      <c r="E45" s="180"/>
      <c r="F45" s="180"/>
      <c r="G45" s="180"/>
      <c r="H45" s="180"/>
      <c r="I45" s="180"/>
      <c r="J45" s="180"/>
      <c r="K45" s="180"/>
      <c r="L45" s="180"/>
      <c r="M45" s="180"/>
      <c r="N45" s="180"/>
      <c r="O45" s="181"/>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2664</v>
      </c>
      <c r="C48" s="116" t="s">
        <v>2676</v>
      </c>
      <c r="D48" s="113" t="s">
        <v>2677</v>
      </c>
      <c r="E48" s="137">
        <v>40931</v>
      </c>
      <c r="F48" s="137">
        <v>41090</v>
      </c>
      <c r="G48" s="151">
        <f>IF(AND(E48&lt;&gt;"",F48&lt;&gt;""),((F48-E48)/30),"")</f>
        <v>5.3</v>
      </c>
      <c r="H48" s="114" t="s">
        <v>2678</v>
      </c>
      <c r="I48" s="113" t="s">
        <v>459</v>
      </c>
      <c r="J48" s="113" t="s">
        <v>461</v>
      </c>
      <c r="K48" s="110">
        <v>18518850</v>
      </c>
      <c r="L48" s="116" t="s">
        <v>2679</v>
      </c>
      <c r="M48" s="111"/>
      <c r="N48" s="116" t="s">
        <v>2680</v>
      </c>
      <c r="O48" s="116" t="s">
        <v>2679</v>
      </c>
      <c r="P48" s="77"/>
    </row>
    <row r="49" spans="1:16" s="6" customFormat="1" ht="24.75" customHeight="1">
      <c r="A49" s="135">
        <v>2</v>
      </c>
      <c r="B49" s="114" t="s">
        <v>2664</v>
      </c>
      <c r="C49" s="116" t="s">
        <v>2676</v>
      </c>
      <c r="D49" s="113" t="s">
        <v>2681</v>
      </c>
      <c r="E49" s="137">
        <v>41085</v>
      </c>
      <c r="F49" s="137">
        <v>41274</v>
      </c>
      <c r="G49" s="151">
        <f t="shared" ref="G49:G50" si="2">IF(AND(E49&lt;&gt;"",F49&lt;&gt;""),((F49-E49)/30),"")</f>
        <v>6.3</v>
      </c>
      <c r="H49" s="114" t="s">
        <v>2678</v>
      </c>
      <c r="I49" s="113" t="s">
        <v>459</v>
      </c>
      <c r="J49" s="109" t="s">
        <v>461</v>
      </c>
      <c r="K49" s="110">
        <v>18518850</v>
      </c>
      <c r="L49" s="116" t="s">
        <v>2679</v>
      </c>
      <c r="M49" s="111"/>
      <c r="N49" s="116" t="s">
        <v>2680</v>
      </c>
      <c r="O49" s="116" t="s">
        <v>2679</v>
      </c>
      <c r="P49" s="77"/>
    </row>
    <row r="50" spans="1:16" s="6" customFormat="1" ht="24.75" customHeight="1">
      <c r="A50" s="135">
        <v>3</v>
      </c>
      <c r="B50" s="114" t="s">
        <v>2664</v>
      </c>
      <c r="C50" s="116" t="s">
        <v>2676</v>
      </c>
      <c r="D50" s="113" t="s">
        <v>2682</v>
      </c>
      <c r="E50" s="137">
        <v>41247</v>
      </c>
      <c r="F50" s="137">
        <v>41851</v>
      </c>
      <c r="G50" s="151">
        <f t="shared" si="2"/>
        <v>20.133333333333333</v>
      </c>
      <c r="H50" s="114" t="s">
        <v>2678</v>
      </c>
      <c r="I50" s="113" t="s">
        <v>459</v>
      </c>
      <c r="J50" s="113" t="s">
        <v>461</v>
      </c>
      <c r="K50" s="110">
        <v>1040443250</v>
      </c>
      <c r="L50" s="116" t="s">
        <v>2679</v>
      </c>
      <c r="M50" s="111"/>
      <c r="N50" s="116" t="s">
        <v>2680</v>
      </c>
      <c r="O50" s="116" t="s">
        <v>2679</v>
      </c>
      <c r="P50" s="77"/>
    </row>
    <row r="51" spans="1:16" s="6" customFormat="1" ht="24.75" customHeight="1" outlineLevel="1">
      <c r="A51" s="135">
        <v>4</v>
      </c>
      <c r="B51" s="114" t="s">
        <v>2664</v>
      </c>
      <c r="C51" s="116" t="s">
        <v>2676</v>
      </c>
      <c r="D51" s="113" t="s">
        <v>2683</v>
      </c>
      <c r="E51" s="137">
        <v>41941</v>
      </c>
      <c r="F51" s="137">
        <v>42004</v>
      </c>
      <c r="G51" s="151">
        <f t="shared" ref="G51:G107" si="3">IF(AND(E51&lt;&gt;"",F51&lt;&gt;""),((F51-E51)/30),"")</f>
        <v>2.1</v>
      </c>
      <c r="H51" s="114" t="s">
        <v>2678</v>
      </c>
      <c r="I51" s="113" t="s">
        <v>459</v>
      </c>
      <c r="J51" s="113" t="s">
        <v>461</v>
      </c>
      <c r="K51" s="110">
        <v>114406500</v>
      </c>
      <c r="L51" s="116" t="s">
        <v>2679</v>
      </c>
      <c r="M51" s="111"/>
      <c r="N51" s="116" t="s">
        <v>2680</v>
      </c>
      <c r="O51" s="116" t="s">
        <v>2679</v>
      </c>
      <c r="P51" s="77"/>
    </row>
    <row r="52" spans="1:16" s="7" customFormat="1" ht="24.75" customHeight="1" outlineLevel="1">
      <c r="A52" s="136">
        <v>5</v>
      </c>
      <c r="B52" s="114" t="s">
        <v>2664</v>
      </c>
      <c r="C52" s="116" t="s">
        <v>2676</v>
      </c>
      <c r="D52" s="113" t="s">
        <v>2684</v>
      </c>
      <c r="E52" s="137">
        <v>41989</v>
      </c>
      <c r="F52" s="137">
        <v>42369</v>
      </c>
      <c r="G52" s="151">
        <f t="shared" si="3"/>
        <v>12.666666666666666</v>
      </c>
      <c r="H52" s="114" t="s">
        <v>2678</v>
      </c>
      <c r="I52" s="113" t="s">
        <v>459</v>
      </c>
      <c r="J52" s="113" t="s">
        <v>461</v>
      </c>
      <c r="K52" s="110">
        <v>875481000</v>
      </c>
      <c r="L52" s="116" t="s">
        <v>2679</v>
      </c>
      <c r="M52" s="111"/>
      <c r="N52" s="116" t="s">
        <v>2680</v>
      </c>
      <c r="O52" s="116" t="s">
        <v>2679</v>
      </c>
      <c r="P52" s="78"/>
    </row>
    <row r="53" spans="1:16" s="7" customFormat="1" ht="24.75" customHeight="1" outlineLevel="1">
      <c r="A53" s="136">
        <v>6</v>
      </c>
      <c r="B53" s="114" t="s">
        <v>2664</v>
      </c>
      <c r="C53" s="116" t="s">
        <v>2676</v>
      </c>
      <c r="D53" s="113" t="s">
        <v>2685</v>
      </c>
      <c r="E53" s="137">
        <v>42395</v>
      </c>
      <c r="F53" s="137">
        <v>42674</v>
      </c>
      <c r="G53" s="151">
        <f t="shared" si="3"/>
        <v>9.3000000000000007</v>
      </c>
      <c r="H53" s="114" t="s">
        <v>2678</v>
      </c>
      <c r="I53" s="113" t="s">
        <v>459</v>
      </c>
      <c r="J53" s="113" t="s">
        <v>461</v>
      </c>
      <c r="K53" s="110">
        <v>1149810789</v>
      </c>
      <c r="L53" s="116" t="s">
        <v>2679</v>
      </c>
      <c r="M53" s="111"/>
      <c r="N53" s="116" t="s">
        <v>2680</v>
      </c>
      <c r="O53" s="116" t="s">
        <v>2679</v>
      </c>
      <c r="P53" s="78"/>
    </row>
    <row r="54" spans="1:16" s="7" customFormat="1" ht="24.75" customHeight="1" outlineLevel="1">
      <c r="A54" s="136">
        <v>7</v>
      </c>
      <c r="B54" s="114" t="s">
        <v>2664</v>
      </c>
      <c r="C54" s="116" t="s">
        <v>2676</v>
      </c>
      <c r="D54" s="113" t="s">
        <v>2686</v>
      </c>
      <c r="E54" s="137">
        <v>42751</v>
      </c>
      <c r="F54" s="137">
        <v>43084</v>
      </c>
      <c r="G54" s="151">
        <f t="shared" si="3"/>
        <v>11.1</v>
      </c>
      <c r="H54" s="114" t="s">
        <v>2678</v>
      </c>
      <c r="I54" s="113" t="s">
        <v>459</v>
      </c>
      <c r="J54" s="113" t="s">
        <v>461</v>
      </c>
      <c r="K54" s="112">
        <v>1123474932</v>
      </c>
      <c r="L54" s="116" t="s">
        <v>2679</v>
      </c>
      <c r="M54" s="111"/>
      <c r="N54" s="116" t="s">
        <v>2680</v>
      </c>
      <c r="O54" s="116" t="s">
        <v>2679</v>
      </c>
      <c r="P54" s="78"/>
    </row>
    <row r="55" spans="1:16" s="7" customFormat="1" ht="24.75" customHeight="1" outlineLevel="1">
      <c r="A55" s="136">
        <v>8</v>
      </c>
      <c r="B55" s="114" t="s">
        <v>2664</v>
      </c>
      <c r="C55" s="116" t="s">
        <v>2676</v>
      </c>
      <c r="D55" s="113" t="s">
        <v>2687</v>
      </c>
      <c r="E55" s="137">
        <v>43122</v>
      </c>
      <c r="F55" s="137">
        <v>43312</v>
      </c>
      <c r="G55" s="151">
        <f t="shared" si="3"/>
        <v>6.333333333333333</v>
      </c>
      <c r="H55" s="114" t="s">
        <v>2678</v>
      </c>
      <c r="I55" s="113" t="s">
        <v>459</v>
      </c>
      <c r="J55" s="113" t="s">
        <v>461</v>
      </c>
      <c r="K55" s="112">
        <v>860687739</v>
      </c>
      <c r="L55" s="116" t="s">
        <v>2679</v>
      </c>
      <c r="M55" s="111"/>
      <c r="N55" s="116" t="s">
        <v>2680</v>
      </c>
      <c r="O55" s="116" t="s">
        <v>2679</v>
      </c>
      <c r="P55" s="78"/>
    </row>
    <row r="56" spans="1:16" s="7" customFormat="1" ht="24.75" customHeight="1" outlineLevel="1">
      <c r="A56" s="136">
        <v>9</v>
      </c>
      <c r="B56" s="114" t="s">
        <v>2664</v>
      </c>
      <c r="C56" s="116" t="s">
        <v>2676</v>
      </c>
      <c r="D56" s="113" t="s">
        <v>2687</v>
      </c>
      <c r="E56" s="137">
        <v>43313</v>
      </c>
      <c r="F56" s="137">
        <v>43404</v>
      </c>
      <c r="G56" s="151">
        <f t="shared" si="3"/>
        <v>3.0333333333333332</v>
      </c>
      <c r="H56" s="114" t="s">
        <v>2678</v>
      </c>
      <c r="I56" s="113" t="s">
        <v>459</v>
      </c>
      <c r="J56" s="113" t="s">
        <v>461</v>
      </c>
      <c r="K56" s="112">
        <v>387669420</v>
      </c>
      <c r="L56" s="116" t="s">
        <v>2679</v>
      </c>
      <c r="M56" s="111"/>
      <c r="N56" s="116" t="s">
        <v>2680</v>
      </c>
      <c r="O56" s="116" t="s">
        <v>2679</v>
      </c>
      <c r="P56" s="78"/>
    </row>
    <row r="57" spans="1:16" s="7" customFormat="1" ht="24.75" customHeight="1" outlineLevel="1">
      <c r="A57" s="136">
        <v>10</v>
      </c>
      <c r="B57" s="114" t="s">
        <v>2664</v>
      </c>
      <c r="C57" s="116" t="s">
        <v>2676</v>
      </c>
      <c r="D57" s="113" t="s">
        <v>2688</v>
      </c>
      <c r="E57" s="137">
        <v>43405</v>
      </c>
      <c r="F57" s="137">
        <v>43434</v>
      </c>
      <c r="G57" s="151">
        <f t="shared" si="3"/>
        <v>0.96666666666666667</v>
      </c>
      <c r="H57" s="114" t="s">
        <v>2678</v>
      </c>
      <c r="I57" s="113" t="s">
        <v>459</v>
      </c>
      <c r="J57" s="113" t="s">
        <v>461</v>
      </c>
      <c r="K57" s="66">
        <v>129223140</v>
      </c>
      <c r="L57" s="116" t="s">
        <v>2679</v>
      </c>
      <c r="M57" s="67"/>
      <c r="N57" s="116" t="s">
        <v>2680</v>
      </c>
      <c r="O57" s="116" t="s">
        <v>2679</v>
      </c>
      <c r="P57" s="78"/>
    </row>
    <row r="58" spans="1:16" s="7" customFormat="1" ht="24.75" customHeight="1" outlineLevel="1">
      <c r="A58" s="136">
        <v>11</v>
      </c>
      <c r="B58" s="114" t="s">
        <v>2664</v>
      </c>
      <c r="C58" s="116" t="s">
        <v>2676</v>
      </c>
      <c r="D58" s="113" t="s">
        <v>2688</v>
      </c>
      <c r="E58" s="137">
        <v>43435</v>
      </c>
      <c r="F58" s="137">
        <v>43440</v>
      </c>
      <c r="G58" s="151">
        <f t="shared" si="3"/>
        <v>0.16666666666666666</v>
      </c>
      <c r="H58" s="114" t="s">
        <v>2678</v>
      </c>
      <c r="I58" s="113" t="s">
        <v>459</v>
      </c>
      <c r="J58" s="113" t="s">
        <v>461</v>
      </c>
      <c r="K58" s="66">
        <v>13823648</v>
      </c>
      <c r="L58" s="116" t="s">
        <v>2679</v>
      </c>
      <c r="M58" s="67"/>
      <c r="N58" s="116" t="s">
        <v>2680</v>
      </c>
      <c r="O58" s="116" t="s">
        <v>2679</v>
      </c>
      <c r="P58" s="78"/>
    </row>
    <row r="59" spans="1:16" s="7" customFormat="1" ht="24.75" customHeight="1" outlineLevel="1">
      <c r="A59" s="136">
        <v>12</v>
      </c>
      <c r="B59" s="114" t="s">
        <v>2664</v>
      </c>
      <c r="C59" s="116" t="s">
        <v>2676</v>
      </c>
      <c r="D59" s="113" t="s">
        <v>2689</v>
      </c>
      <c r="E59" s="137">
        <v>43482</v>
      </c>
      <c r="F59" s="137">
        <v>43814</v>
      </c>
      <c r="G59" s="151">
        <f t="shared" si="3"/>
        <v>11.066666666666666</v>
      </c>
      <c r="H59" s="114" t="s">
        <v>2678</v>
      </c>
      <c r="I59" s="113" t="s">
        <v>459</v>
      </c>
      <c r="J59" s="113" t="s">
        <v>461</v>
      </c>
      <c r="K59" s="66">
        <v>1018854240</v>
      </c>
      <c r="L59" s="116" t="s">
        <v>2679</v>
      </c>
      <c r="M59" s="67"/>
      <c r="N59" s="116" t="s">
        <v>2680</v>
      </c>
      <c r="O59" s="116" t="s">
        <v>2679</v>
      </c>
      <c r="P59" s="78"/>
    </row>
    <row r="60" spans="1:16" s="7" customFormat="1" ht="24.75" customHeight="1" outlineLevel="1">
      <c r="A60" s="136">
        <v>13</v>
      </c>
      <c r="B60" s="64"/>
      <c r="C60" s="65"/>
      <c r="D60" s="63"/>
      <c r="E60" s="137"/>
      <c r="F60" s="137"/>
      <c r="G60" s="151"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1" t="str">
        <f t="shared" si="3"/>
        <v/>
      </c>
      <c r="H107" s="64"/>
      <c r="I107" s="63"/>
      <c r="J107" s="63"/>
      <c r="K107" s="66"/>
      <c r="L107" s="65"/>
      <c r="M107" s="67"/>
      <c r="N107" s="65"/>
      <c r="O107" s="65"/>
      <c r="P107" s="78"/>
    </row>
    <row r="108" spans="1:16" ht="29.45" customHeight="1" thickBot="1"/>
    <row r="109" spans="1:16" s="19" customFormat="1" ht="31.5" customHeight="1" thickBot="1">
      <c r="A109" s="173" t="s">
        <v>2633</v>
      </c>
      <c r="B109" s="174"/>
      <c r="C109" s="174"/>
      <c r="D109" s="174"/>
      <c r="E109" s="174"/>
      <c r="F109" s="174"/>
      <c r="G109" s="174"/>
      <c r="H109" s="174"/>
      <c r="I109" s="174"/>
      <c r="J109" s="174"/>
      <c r="K109" s="174"/>
      <c r="L109" s="174"/>
      <c r="M109" s="174"/>
      <c r="N109" s="174"/>
      <c r="O109" s="175"/>
      <c r="P109" s="75"/>
    </row>
    <row r="110" spans="1:16" ht="15" customHeight="1">
      <c r="A110" s="176" t="s">
        <v>2655</v>
      </c>
      <c r="B110" s="177"/>
      <c r="C110" s="177"/>
      <c r="D110" s="177"/>
      <c r="E110" s="177"/>
      <c r="F110" s="177"/>
      <c r="G110" s="177"/>
      <c r="H110" s="177"/>
      <c r="I110" s="177"/>
      <c r="J110" s="177"/>
      <c r="K110" s="177"/>
      <c r="L110" s="177"/>
      <c r="M110" s="177"/>
      <c r="N110" s="177"/>
      <c r="O110" s="178"/>
    </row>
    <row r="111" spans="1:16" ht="15.75" thickBot="1">
      <c r="A111" s="179"/>
      <c r="B111" s="180"/>
      <c r="C111" s="180"/>
      <c r="D111" s="180"/>
      <c r="E111" s="180"/>
      <c r="F111" s="180"/>
      <c r="G111" s="180"/>
      <c r="H111" s="180"/>
      <c r="I111" s="180"/>
      <c r="J111" s="180"/>
      <c r="K111" s="180"/>
      <c r="L111" s="180"/>
      <c r="M111" s="180"/>
      <c r="N111" s="180"/>
      <c r="O111" s="181"/>
    </row>
    <row r="112" spans="1:16" s="1" customFormat="1" ht="26.25" customHeight="1" thickBot="1">
      <c r="I112" s="187" t="s">
        <v>9</v>
      </c>
      <c r="J112" s="188"/>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2" t="s">
        <v>2664</v>
      </c>
      <c r="C114" s="154" t="s">
        <v>31</v>
      </c>
      <c r="D114" s="113" t="s">
        <v>2692</v>
      </c>
      <c r="E114" s="137">
        <v>43888</v>
      </c>
      <c r="F114" s="137">
        <v>44196</v>
      </c>
      <c r="G114" s="151">
        <f>IF(AND(E114&lt;&gt;"",F114&lt;&gt;""),((F114-E114)/30),"")</f>
        <v>10.266666666666667</v>
      </c>
      <c r="H114" s="114" t="s">
        <v>2693</v>
      </c>
      <c r="I114" s="113" t="s">
        <v>459</v>
      </c>
      <c r="J114" s="113" t="s">
        <v>461</v>
      </c>
      <c r="K114" s="115">
        <v>1119131427</v>
      </c>
      <c r="L114" s="99">
        <f>+IF(AND(K114&gt;0,O114="Ejecución"),(K114/877802)*Tabla28[[#This Row],[% participación]],IF(AND(K114&gt;0,O114&lt;&gt;"Ejecución"),"-",""))</f>
        <v>1274.9246720786691</v>
      </c>
      <c r="M114" s="116" t="s">
        <v>2679</v>
      </c>
      <c r="N114" s="164">
        <v>1</v>
      </c>
      <c r="O114" s="153" t="s">
        <v>1150</v>
      </c>
      <c r="P114" s="77"/>
    </row>
    <row r="115" spans="1:16" s="6" customFormat="1" ht="24.75" customHeight="1">
      <c r="A115" s="135">
        <v>2</v>
      </c>
      <c r="B115" s="152" t="s">
        <v>2664</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5">
        <v>3</v>
      </c>
      <c r="B116" s="152" t="s">
        <v>2664</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5">
        <v>4</v>
      </c>
      <c r="B117" s="152" t="s">
        <v>2664</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6">
        <v>5</v>
      </c>
      <c r="B118" s="152" t="s">
        <v>2664</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6">
        <v>6</v>
      </c>
      <c r="B119" s="152" t="s">
        <v>2664</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6">
        <v>7</v>
      </c>
      <c r="B120" s="152" t="s">
        <v>2664</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6">
        <v>8</v>
      </c>
      <c r="B121" s="152" t="s">
        <v>2664</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6">
        <v>9</v>
      </c>
      <c r="B122" s="152" t="s">
        <v>2664</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6">
        <v>10</v>
      </c>
      <c r="B123" s="152" t="s">
        <v>2664</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6">
        <v>11</v>
      </c>
      <c r="B124" s="152" t="s">
        <v>2664</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6">
        <v>12</v>
      </c>
      <c r="B125" s="152" t="s">
        <v>2664</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6">
        <v>13</v>
      </c>
      <c r="B126" s="152" t="s">
        <v>2664</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6">
        <v>14</v>
      </c>
      <c r="B127" s="152" t="s">
        <v>2664</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6">
        <v>15</v>
      </c>
      <c r="B128" s="152" t="s">
        <v>2664</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6">
        <v>16</v>
      </c>
      <c r="B129" s="152" t="s">
        <v>2664</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6">
        <v>17</v>
      </c>
      <c r="B130" s="152" t="s">
        <v>2664</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6">
        <v>18</v>
      </c>
      <c r="B131" s="152" t="s">
        <v>2664</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6">
        <v>19</v>
      </c>
      <c r="B132" s="152" t="s">
        <v>2664</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6">
        <v>20</v>
      </c>
      <c r="B133" s="152" t="s">
        <v>2664</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6">
        <v>21</v>
      </c>
      <c r="B134" s="152" t="s">
        <v>2664</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6">
        <v>22</v>
      </c>
      <c r="B135" s="152" t="s">
        <v>2664</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6">
        <v>23</v>
      </c>
      <c r="B136" s="152" t="s">
        <v>2664</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6">
        <v>24</v>
      </c>
      <c r="B137" s="152" t="s">
        <v>2664</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6">
        <v>25</v>
      </c>
      <c r="B138" s="152" t="s">
        <v>2664</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6">
        <v>26</v>
      </c>
      <c r="B139" s="152" t="s">
        <v>2664</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6">
        <v>27</v>
      </c>
      <c r="B140" s="152" t="s">
        <v>2664</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6">
        <v>28</v>
      </c>
      <c r="B141" s="152" t="s">
        <v>2664</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6">
        <v>29</v>
      </c>
      <c r="B142" s="152" t="s">
        <v>2664</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6">
        <v>30</v>
      </c>
      <c r="B143" s="152" t="s">
        <v>2664</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6">
        <v>31</v>
      </c>
      <c r="B144" s="152" t="s">
        <v>2664</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6">
        <v>32</v>
      </c>
      <c r="B145" s="152" t="s">
        <v>2664</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6">
        <v>33</v>
      </c>
      <c r="B146" s="152" t="s">
        <v>2664</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6">
        <v>34</v>
      </c>
      <c r="B147" s="152" t="s">
        <v>2664</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6">
        <v>35</v>
      </c>
      <c r="B148" s="152" t="s">
        <v>2664</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6">
        <v>36</v>
      </c>
      <c r="B149" s="152" t="s">
        <v>2664</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6">
        <v>37</v>
      </c>
      <c r="B150" s="152" t="s">
        <v>2664</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6">
        <v>38</v>
      </c>
      <c r="B151" s="152" t="s">
        <v>2664</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6">
        <v>39</v>
      </c>
      <c r="B152" s="152" t="s">
        <v>2664</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6">
        <v>40</v>
      </c>
      <c r="B153" s="152" t="s">
        <v>2664</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6">
        <v>41</v>
      </c>
      <c r="B154" s="152" t="s">
        <v>2664</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6">
        <v>42</v>
      </c>
      <c r="B155" s="152" t="s">
        <v>2664</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6">
        <v>43</v>
      </c>
      <c r="B156" s="152" t="s">
        <v>2664</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6">
        <v>44</v>
      </c>
      <c r="B157" s="152" t="s">
        <v>2664</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6">
        <v>45</v>
      </c>
      <c r="B158" s="152" t="s">
        <v>2664</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6">
        <v>46</v>
      </c>
      <c r="B159" s="152" t="s">
        <v>2664</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6">
        <v>47</v>
      </c>
      <c r="B160" s="152" t="s">
        <v>2664</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c r="A163" s="198" t="s">
        <v>2659</v>
      </c>
      <c r="B163" s="199"/>
      <c r="C163" s="199"/>
      <c r="D163" s="199"/>
      <c r="E163" s="200"/>
      <c r="F163" s="201" t="s">
        <v>2660</v>
      </c>
      <c r="G163" s="201"/>
      <c r="H163" s="201"/>
      <c r="I163" s="198" t="s">
        <v>2630</v>
      </c>
      <c r="J163" s="199"/>
      <c r="K163" s="199"/>
      <c r="L163" s="199"/>
      <c r="M163" s="199"/>
      <c r="N163" s="199"/>
      <c r="O163" s="200"/>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03" t="s">
        <v>2614</v>
      </c>
      <c r="H165" s="203"/>
      <c r="I165" s="204" t="s">
        <v>1164</v>
      </c>
      <c r="J165" s="205"/>
      <c r="K165" s="205"/>
      <c r="L165" s="205"/>
      <c r="M165" s="205"/>
      <c r="N165" s="106"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2694</v>
      </c>
      <c r="E167" s="8"/>
      <c r="F167" s="5"/>
      <c r="G167" s="106" t="s">
        <v>2694</v>
      </c>
      <c r="I167" s="206" t="s">
        <v>2643</v>
      </c>
      <c r="J167" s="207"/>
      <c r="K167" s="207"/>
      <c r="L167" s="207"/>
      <c r="M167" s="207"/>
      <c r="N167" s="207"/>
      <c r="O167" s="208"/>
      <c r="U167" s="51"/>
    </row>
    <row r="168" spans="1:28">
      <c r="A168" s="9"/>
      <c r="B168" s="225" t="s">
        <v>2657</v>
      </c>
      <c r="C168" s="225"/>
      <c r="D168" s="225"/>
      <c r="E168" s="8"/>
      <c r="F168" s="5"/>
      <c r="H168" s="80" t="s">
        <v>2656</v>
      </c>
      <c r="I168" s="206"/>
      <c r="J168" s="207"/>
      <c r="K168" s="207"/>
      <c r="L168" s="207"/>
      <c r="M168" s="207"/>
      <c r="N168" s="207"/>
      <c r="O168" s="208"/>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5" t="s">
        <v>2667</v>
      </c>
      <c r="B172" s="196"/>
      <c r="C172" s="196"/>
      <c r="D172" s="196"/>
      <c r="E172" s="196"/>
      <c r="F172" s="196"/>
      <c r="G172" s="196"/>
      <c r="H172" s="196"/>
      <c r="I172" s="196"/>
      <c r="J172" s="196"/>
      <c r="K172" s="196"/>
      <c r="L172" s="196"/>
      <c r="M172" s="196"/>
      <c r="N172" s="196"/>
      <c r="O172" s="197"/>
      <c r="P172" s="75"/>
    </row>
    <row r="173" spans="1:28" ht="15" customHeight="1">
      <c r="A173" s="189" t="s">
        <v>2673</v>
      </c>
      <c r="B173" s="190"/>
      <c r="C173" s="190"/>
      <c r="D173" s="190"/>
      <c r="E173" s="190"/>
      <c r="F173" s="190"/>
      <c r="G173" s="190"/>
      <c r="H173" s="190"/>
      <c r="I173" s="190"/>
      <c r="J173" s="190"/>
      <c r="K173" s="190"/>
      <c r="L173" s="190"/>
      <c r="M173" s="190"/>
      <c r="N173" s="190"/>
      <c r="O173" s="191"/>
    </row>
    <row r="174" spans="1:28" ht="24" thickBot="1">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c r="A179" s="9"/>
      <c r="B179" s="182" t="s">
        <v>2668</v>
      </c>
      <c r="C179" s="182"/>
      <c r="D179" s="182"/>
      <c r="E179" s="162">
        <v>0.02</v>
      </c>
      <c r="F179" s="161">
        <v>0.02</v>
      </c>
      <c r="G179" s="156">
        <f>IF(F179&gt;0,SUM(E179+F179),"")</f>
        <v>0.04</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283216492.44</v>
      </c>
      <c r="F185" s="91"/>
      <c r="G185" s="92"/>
      <c r="H185" s="87"/>
      <c r="I185" s="89" t="s">
        <v>2627</v>
      </c>
      <c r="J185" s="157">
        <f>+SUM(M179:M183)</f>
        <v>0.02</v>
      </c>
      <c r="K185" s="227" t="s">
        <v>2628</v>
      </c>
      <c r="L185" s="227"/>
      <c r="M185" s="93">
        <f>+J185*(SUM(K20:K35))</f>
        <v>141608246.22</v>
      </c>
      <c r="N185" s="94"/>
      <c r="O185" s="95"/>
    </row>
    <row r="186" spans="1:28" ht="15.75" thickBot="1">
      <c r="A186" s="10"/>
      <c r="B186" s="96"/>
      <c r="C186" s="96"/>
      <c r="D186" s="96"/>
      <c r="E186" s="96"/>
      <c r="F186" s="96"/>
      <c r="G186" s="96"/>
      <c r="H186" s="96"/>
      <c r="I186" s="159" t="s">
        <v>2672</v>
      </c>
      <c r="J186" s="96"/>
      <c r="K186" s="96"/>
      <c r="L186" s="96"/>
      <c r="M186" s="96"/>
      <c r="N186" s="97"/>
      <c r="O186" s="98"/>
    </row>
    <row r="187" spans="1:28" ht="8.25" customHeight="1" thickBot="1"/>
    <row r="188" spans="1:28" s="19" customFormat="1" ht="31.5" customHeight="1" thickBot="1">
      <c r="A188" s="195" t="s">
        <v>18</v>
      </c>
      <c r="B188" s="196"/>
      <c r="C188" s="196"/>
      <c r="D188" s="196"/>
      <c r="E188" s="196"/>
      <c r="F188" s="196"/>
      <c r="G188" s="196"/>
      <c r="H188" s="196"/>
      <c r="I188" s="196"/>
      <c r="J188" s="196"/>
      <c r="K188" s="196"/>
      <c r="L188" s="196"/>
      <c r="M188" s="196"/>
      <c r="N188" s="196"/>
      <c r="O188" s="197"/>
      <c r="P188" s="75"/>
    </row>
    <row r="189" spans="1:28" ht="15" customHeight="1">
      <c r="A189" s="189" t="s">
        <v>19</v>
      </c>
      <c r="B189" s="190"/>
      <c r="C189" s="190"/>
      <c r="D189" s="190"/>
      <c r="E189" s="190"/>
      <c r="F189" s="190"/>
      <c r="G189" s="190"/>
      <c r="H189" s="190"/>
      <c r="I189" s="190"/>
      <c r="J189" s="190"/>
      <c r="K189" s="190"/>
      <c r="L189" s="190"/>
      <c r="M189" s="190"/>
      <c r="N189" s="190"/>
      <c r="O189" s="191"/>
    </row>
    <row r="190" spans="1:28" ht="15.75" thickBot="1">
      <c r="A190" s="192"/>
      <c r="B190" s="193"/>
      <c r="C190" s="193"/>
      <c r="D190" s="193"/>
      <c r="E190" s="193"/>
      <c r="F190" s="193"/>
      <c r="G190" s="193"/>
      <c r="H190" s="193"/>
      <c r="I190" s="193"/>
      <c r="J190" s="193"/>
      <c r="K190" s="193"/>
      <c r="L190" s="193"/>
      <c r="M190" s="193"/>
      <c r="N190" s="193"/>
      <c r="O190" s="194"/>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6" t="s">
        <v>2636</v>
      </c>
      <c r="C192" s="186"/>
      <c r="E192" s="5" t="s">
        <v>20</v>
      </c>
      <c r="H192" s="26" t="s">
        <v>24</v>
      </c>
      <c r="J192" s="5" t="s">
        <v>2637</v>
      </c>
      <c r="K192" s="5"/>
      <c r="M192" s="5"/>
      <c r="N192" s="5"/>
      <c r="O192" s="8"/>
      <c r="Q192" s="145"/>
      <c r="R192" s="146"/>
      <c r="S192" s="146"/>
      <c r="T192" s="145"/>
    </row>
    <row r="193" spans="1:18">
      <c r="A193" s="9"/>
      <c r="C193" s="117">
        <v>34334</v>
      </c>
      <c r="D193" s="5"/>
      <c r="E193" s="118">
        <v>3766</v>
      </c>
      <c r="F193" s="5"/>
      <c r="G193" s="5"/>
      <c r="H193" s="139" t="s">
        <v>2695</v>
      </c>
      <c r="J193" s="5"/>
      <c r="K193" s="119">
        <v>40931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5" t="s">
        <v>29</v>
      </c>
      <c r="B197" s="196"/>
      <c r="C197" s="196"/>
      <c r="D197" s="196"/>
      <c r="E197" s="196"/>
      <c r="F197" s="196"/>
      <c r="G197" s="196"/>
      <c r="H197" s="196"/>
      <c r="I197" s="196"/>
      <c r="J197" s="196"/>
      <c r="K197" s="196"/>
      <c r="L197" s="196"/>
      <c r="M197" s="196"/>
      <c r="N197" s="196"/>
      <c r="O197" s="197"/>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6" t="s">
        <v>2658</v>
      </c>
      <c r="C199" s="226"/>
      <c r="D199" s="226"/>
      <c r="E199" s="226"/>
      <c r="F199" s="226"/>
      <c r="G199" s="226"/>
      <c r="H199" s="226"/>
      <c r="I199" s="226"/>
      <c r="J199" s="226"/>
      <c r="K199" s="226"/>
      <c r="L199" s="226"/>
      <c r="M199" s="226"/>
      <c r="N199" s="226"/>
      <c r="O199" s="8"/>
    </row>
    <row r="200" spans="1:18">
      <c r="A200" s="9"/>
      <c r="B200" s="183"/>
      <c r="C200" s="183"/>
      <c r="D200" s="183"/>
      <c r="E200" s="183"/>
      <c r="F200" s="183"/>
      <c r="G200" s="183"/>
      <c r="H200" s="183"/>
      <c r="I200" s="183"/>
      <c r="J200" s="183"/>
      <c r="K200" s="183"/>
      <c r="L200" s="183"/>
      <c r="M200" s="183"/>
      <c r="N200" s="183"/>
      <c r="O200" s="8"/>
    </row>
    <row r="201" spans="1:18">
      <c r="A201" s="9"/>
      <c r="B201" s="184" t="s">
        <v>2648</v>
      </c>
      <c r="C201" s="185"/>
      <c r="D201" s="185"/>
      <c r="E201" s="185"/>
      <c r="F201" s="185"/>
      <c r="G201" s="185"/>
      <c r="H201" s="185"/>
      <c r="I201" s="185"/>
      <c r="J201" s="185"/>
      <c r="K201" s="185"/>
      <c r="L201" s="185"/>
      <c r="M201" s="185"/>
      <c r="N201" s="185"/>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2695</v>
      </c>
      <c r="D211" s="21"/>
      <c r="G211" s="27" t="s">
        <v>2620</v>
      </c>
      <c r="H211" s="242" t="s">
        <v>2696</v>
      </c>
      <c r="J211" s="27" t="s">
        <v>2622</v>
      </c>
      <c r="K211" s="139" t="s">
        <v>2696</v>
      </c>
      <c r="L211" s="21"/>
      <c r="M211" s="21"/>
      <c r="N211" s="21"/>
      <c r="O211" s="8"/>
    </row>
    <row r="212" spans="1:15">
      <c r="A212" s="9"/>
      <c r="B212" s="27" t="s">
        <v>2619</v>
      </c>
      <c r="C212" s="139" t="s">
        <v>2695</v>
      </c>
      <c r="D212" s="21"/>
      <c r="G212" s="27" t="s">
        <v>2621</v>
      </c>
      <c r="H212" s="242" t="s">
        <v>2697</v>
      </c>
      <c r="J212" s="27" t="s">
        <v>2623</v>
      </c>
      <c r="K212" s="139"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2020-12-29T01:24:14Z</cp:lastPrinted>
  <dcterms:created xsi:type="dcterms:W3CDTF">2020-10-14T21:57:42Z</dcterms:created>
  <dcterms:modified xsi:type="dcterms:W3CDTF">2020-12-29T01:25:03Z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