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2020\OFERENTES 2020\DOCUMENTACION A CARG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<sst xmlns="http://schemas.openxmlformats.org/spreadsheetml/2006/main" count="3117" uniqueCount="2713">
  <si>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</si>
  <si>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</si>
  <si>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</si>
  <si>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</si>
  <si>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</si>
  <si>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</si>
  <si>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</si>
  <si>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</si>
  <si>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</si>
  <si>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</si>
  <si>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</si>
  <si>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</si>
  <si>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</si>
  <si>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</si>
  <si>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</si>
  <si>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</si>
  <si>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</si>
  <si>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</si>
  <si>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</si>
  <si>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</si>
  <si>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</si>
  <si>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</si>
  <si>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</si>
  <si>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</si>
  <si>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</si>
  <si>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</si>
  <si>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</si>
  <si>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</si>
  <si>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</si>
  <si>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</si>
  <si>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</si>
  <si>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</si>
  <si>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</si>
  <si>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</si>
  <si>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</si>
  <si>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</si>
  <si>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</si>
  <si>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</si>
  <si>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</si>
  <si>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</si>
  <si>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</si>
  <si>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</si>
  <si>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</si>
  <si>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</si>
  <si>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</si>
  <si>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</si>
  <si>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</si>
  <si>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</si>
  <si>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</si>
  <si>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</si>
  <si>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</si>
  <si>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</si>
  <si>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</si>
  <si>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</si>
  <si>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</si>
  <si>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</si>
  <si>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</si>
  <si>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</si>
  <si>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</si>
  <si>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</si>
  <si>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</si>
  <si>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</si>
  <si>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</si>
  <si>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</si>
  <si>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</si>
  <si>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</si>
  <si>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</si>
  <si>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</si>
  <si>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</si>
  <si>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</si>
  <si>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</si>
  <si>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</si>
  <si>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</si>
  <si>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</si>
  <si>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</si>
  <si>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</si>
  <si>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</si>
  <si>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</si>
  <si>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</si>
  <si>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</si>
  <si>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</si>
  <si>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</si>
  <si>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</si>
  <si>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</si>
  <si>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</si>
  <si>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</si>
  <si>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</si>
  <si>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</si>
  <si>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</si>
  <si>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</si>
  <si>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</si>
  <si>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</si>
  <si>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</si>
  <si>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</si>
  <si>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</si>
  <si>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</si>
  <si>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</si>
  <si>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</si>
  <si>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</si>
  <si>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</si>
  <si>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</si>
  <si>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</si>
  <si>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</si>
  <si>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</si>
  <si>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</si>
  <si>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</si>
  <si>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</si>
  <si>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</si>
  <si>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</si>
  <si>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</si>
  <si>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</si>
  <si>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</si>
  <si>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</si>
  <si>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</si>
  <si>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</si>
  <si>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</si>
  <si>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</si>
  <si>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</si>
  <si>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</si>
  <si>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</si>
  <si>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</si>
  <si>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</si>
  <si>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</si>
  <si>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</si>
  <si>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</si>
  <si>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</si>
  <si>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</si>
  <si>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</si>
  <si>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</si>
  <si>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</si>
  <si>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</si>
  <si>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</si>
  <si>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</si>
  <si>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</si>
  <si>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</si>
  <si>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</si>
  <si>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</si>
  <si>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</si>
  <si>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</si>
  <si>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</si>
  <si>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</si>
  <si>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</si>
  <si>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</si>
  <si>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</si>
  <si>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</si>
  <si>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</si>
  <si>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</si>
  <si>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</si>
  <si>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</si>
  <si>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</si>
  <si>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</si>
  <si>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</si>
  <si>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</si>
  <si>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</si>
  <si>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</si>
  <si>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</si>
  <si>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</si>
  <si>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</si>
  <si>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</si>
  <si>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</si>
  <si>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</si>
  <si>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</si>
  <si>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</si>
  <si>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</si>
  <si>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</si>
  <si>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</si>
  <si>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</si>
  <si>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</si>
  <si>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</si>
  <si>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</si>
  <si>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</si>
  <si>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</si>
  <si>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</si>
  <si>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</si>
  <si>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</si>
  <si>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</si>
  <si>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</si>
  <si>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</si>
  <si>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</si>
  <si>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</si>
  <si>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</si>
  <si>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</si>
  <si>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</si>
  <si>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</si>
  <si>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</si>
  <si>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</si>
  <si>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</si>
  <si>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</si>
  <si>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</si>
  <si>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</si>
  <si>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</si>
  <si>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</si>
  <si>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</si>
  <si>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</si>
  <si>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</si>
  <si>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</si>
  <si>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</si>
  <si>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</si>
  <si>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</si>
  <si>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</si>
  <si>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</si>
  <si>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</si>
  <si>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</si>
  <si>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</si>
  <si>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</si>
  <si>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</si>
  <si>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</si>
  <si>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</si>
  <si>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</si>
  <si>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</si>
  <si>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</si>
  <si>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</si>
  <si>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</si>
  <si>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</si>
  <si>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</si>
  <si>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</si>
  <si>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</si>
  <si>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</si>
  <si>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</si>
  <si>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</si>
  <si>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</si>
  <si>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</si>
  <si>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</si>
  <si>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</si>
  <si>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</si>
  <si>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</si>
  <si>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</si>
  <si>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</si>
  <si>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</si>
  <si>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</si>
  <si>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</si>
  <si>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</si>
  <si>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</si>
  <si>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</si>
  <si>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</si>
  <si>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</si>
  <si>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</si>
  <si>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</si>
  <si>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</si>
  <si>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</si>
  <si>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</si>
  <si>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</si>
  <si>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</si>
  <si>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</si>
  <si>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</si>
  <si>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</si>
  <si>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</si>
  <si>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</si>
  <si>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</si>
  <si>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</si>
  <si>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</si>
  <si>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</si>
  <si>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</si>
  <si>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</si>
  <si>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</si>
  <si>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</si>
  <si>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</si>
  <si>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</si>
  <si>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</si>
  <si>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</si>
  <si>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</si>
  <si>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</si>
  <si>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</si>
  <si>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</si>
  <si>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</si>
  <si>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</si>
  <si>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</si>
  <si>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</si>
  <si>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</si>
  <si>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</si>
  <si>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</si>
  <si>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</si>
  <si>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</si>
  <si>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</si>
  <si>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</si>
  <si>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</si>
  <si>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</si>
  <si>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</si>
  <si>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</si>
  <si>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</si>
  <si>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</si>
  <si>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</si>
  <si>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</si>
  <si>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</si>
  <si>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</si>
  <si>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</si>
  <si>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</si>
  <si>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</si>
  <si>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</si>
  <si>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</si>
  <si>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</si>
  <si>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</si>
  <si>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</si>
  <si>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</si>
  <si>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</si>
  <si>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</si>
  <si>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</si>
  <si>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</si>
  <si>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</si>
  <si>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</si>
  <si>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</si>
  <si>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</si>
  <si>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</si>
  <si>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</si>
  <si>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</si>
  <si>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</si>
  <si>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</si>
  <si>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</si>
  <si>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</si>
  <si>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</si>
  <si>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</si>
  <si>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</si>
  <si>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</si>
  <si>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</si>
  <si>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</si>
  <si>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</si>
  <si>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</si>
  <si>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</si>
  <si>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</si>
  <si>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</si>
  <si>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</si>
  <si>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</si>
  <si>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</si>
  <si>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</si>
  <si>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</si>
  <si>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</si>
  <si>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</si>
  <si>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</si>
  <si>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</si>
  <si>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</si>
  <si>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</si>
  <si>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</si>
  <si>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</si>
  <si>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</si>
  <si>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</si>
  <si>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</si>
  <si>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</si>
  <si>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</si>
  <si>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</si>
  <si>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</si>
  <si>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</si>
  <si>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</si>
  <si>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</si>
  <si>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</si>
  <si>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</si>
  <si>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</si>
  <si>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</si>
  <si>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</si>
  <si>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</si>
  <si>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</si>
  <si>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</si>
  <si>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</si>
  <si>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</si>
  <si>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</si>
  <si>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</si>
  <si>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</si>
  <si>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</si>
  <si>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</si>
  <si>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</si>
  <si>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</si>
  <si>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</si>
  <si>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</si>
  <si>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</si>
  <si>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</si>
  <si>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</si>
  <si>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</si>
  <si>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</si>
  <si>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</si>
  <si>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</si>
  <si>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</si>
  <si>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</si>
  <si>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</si>
  <si>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</si>
  <si>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</si>
  <si>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</si>
  <si>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</si>
  <si>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</si>
  <si>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</si>
  <si>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</si>
  <si>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</si>
  <si>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</si>
  <si>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</si>
  <si>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</si>
  <si>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</si>
  <si>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</si>
  <si>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</si>
  <si>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</si>
  <si>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</si>
  <si>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</si>
  <si>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</si>
  <si>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</si>
  <si>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</si>
  <si>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</si>
  <si>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</si>
  <si>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</si>
  <si>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</si>
  <si>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</si>
  <si>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</si>
  <si>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</si>
  <si>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</si>
  <si>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</si>
  <si>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</si>
  <si>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</si>
  <si>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</si>
  <si>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</si>
  <si>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</si>
  <si>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</si>
  <si>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</si>
  <si>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</si>
  <si>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</si>
  <si>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</si>
  <si>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</si>
  <si>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</si>
  <si>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</si>
  <si>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</si>
  <si>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</si>
  <si>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</si>
  <si>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</si>
  <si>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</si>
  <si>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</si>
  <si>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</si>
  <si>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</si>
  <si>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</si>
  <si>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</si>
  <si>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</si>
  <si>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</si>
  <si>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</si>
  <si>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</si>
  <si>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</si>
  <si>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</si>
  <si>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</si>
  <si>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</si>
  <si>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</si>
  <si>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</si>
  <si>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</si>
  <si>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</si>
  <si>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</si>
  <si>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</si>
  <si>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</si>
  <si>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</si>
  <si>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</si>
  <si>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</si>
  <si>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</si>
  <si>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</si>
  <si>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</si>
  <si>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</si>
  <si>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</si>
  <si>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</si>
  <si>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</si>
  <si>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</si>
  <si>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</si>
  <si>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</si>
  <si>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</si>
  <si>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</si>
  <si>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</si>
  <si>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</si>
  <si>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</si>
  <si>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</si>
  <si>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</si>
  <si>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</si>
  <si>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</si>
  <si>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</si>
  <si>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</si>
  <si>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</si>
  <si>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</si>
  <si>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</si>
  <si>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</si>
  <si>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</si>
  <si>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</si>
  <si>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</si>
  <si>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</si>
  <si>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</si>
  <si>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</si>
  <si>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</si>
  <si>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</si>
  <si>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</si>
  <si>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</si>
  <si>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</si>
  <si>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</si>
  <si>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</si>
  <si>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</si>
  <si>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</si>
  <si>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</si>
  <si>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</si>
  <si>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</si>
  <si>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</si>
  <si>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</si>
  <si>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</si>
  <si>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</si>
  <si>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</si>
  <si>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</si>
  <si>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</si>
  <si>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</si>
  <si>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</si>
  <si>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</si>
  <si>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</si>
  <si>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</si>
  <si>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</si>
  <si>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</si>
  <si>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</si>
  <si>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</si>
  <si>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</si>
  <si>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</si>
  <si>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</si>
  <si>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</si>
  <si>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</si>
  <si>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</si>
  <si>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</si>
  <si>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</si>
  <si>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</si>
  <si>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</si>
  <si>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</si>
  <si>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</si>
  <si>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</si>
  <si>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</si>
  <si>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</si>
  <si>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</si>
  <si>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</si>
  <si>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</si>
  <si>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</si>
  <si>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</si>
  <si>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</si>
  <si>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</si>
  <si>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</si>
  <si>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</si>
  <si>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</si>
  <si>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</si>
  <si>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</si>
  <si>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</si>
  <si>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</si>
  <si>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</si>
  <si>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</si>
  <si>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</si>
  <si>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</si>
  <si>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</si>
  <si>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</si>
  <si>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</si>
  <si>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</si>
  <si>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</si>
  <si>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</si>
  <si>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</si>
  <si>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</si>
  <si>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</si>
  <si>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</si>
  <si>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</si>
  <si>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</si>
  <si>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</si>
  <si>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</si>
  <si>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</si>
  <si>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</si>
  <si>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</si>
  <si>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</si>
  <si>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</si>
  <si>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</si>
  <si>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</si>
  <si>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</si>
  <si>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</si>
  <si>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</si>
  <si>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</si>
  <si>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</si>
  <si>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</si>
  <si>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</si>
  <si>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</si>
  <si>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</si>
  <si>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</si>
  <si>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</si>
  <si>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</si>
  <si>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</si>
  <si>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</si>
  <si>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</si>
  <si>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</si>
  <si>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</si>
  <si>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</si>
  <si>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</si>
  <si>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</si>
  <si>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</si>
  <si>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</si>
  <si>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</si>
  <si>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</si>
  <si>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</si>
  <si>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</si>
  <si>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</si>
  <si>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</si>
  <si>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</si>
  <si>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</si>
  <si>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</si>
  <si>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</si>
  <si>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</si>
  <si>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</si>
  <si>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</si>
  <si>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</si>
  <si>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</si>
  <si>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</si>
  <si>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</si>
  <si>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</si>
  <si>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</si>
  <si>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</si>
  <si>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</si>
  <si>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</si>
  <si>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</si>
  <si>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</si>
  <si>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</si>
  <si>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</si>
  <si>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</si>
  <si>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</si>
  <si>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</si>
  <si>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</si>
  <si>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</si>
  <si>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</si>
  <si>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</si>
  <si>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</si>
  <si>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</si>
  <si>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</si>
  <si>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</si>
  <si>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</si>
  <si>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</si>
  <si>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</si>
  <si>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</si>
  <si>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</si>
  <si>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</si>
  <si>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</si>
  <si>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</si>
  <si>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</si>
  <si>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</si>
  <si>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</si>
  <si>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</si>
  <si>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</si>
  <si>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</si>
  <si>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</si>
  <si>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</si>
  <si>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</si>
  <si>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</si>
  <si>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</si>
  <si>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</si>
  <si>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</si>
  <si>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</si>
  <si>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</si>
  <si>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</si>
  <si>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</si>
  <si>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</si>
  <si>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</si>
  <si>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</si>
  <si>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</si>
  <si>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</si>
  <si>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</si>
  <si>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</si>
  <si>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</si>
  <si>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</si>
  <si>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</si>
  <si>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</si>
  <si>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</si>
  <si>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</si>
  <si>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</si>
  <si>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</si>
  <si>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</si>
  <si>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</si>
  <si>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</si>
  <si>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</si>
  <si>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</si>
  <si>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</si>
  <si>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</si>
  <si>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</si>
  <si>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</si>
  <si>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</si>
  <si>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</si>
  <si>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</si>
  <si>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</si>
  <si>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</si>
  <si>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</si>
  <si>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</si>
  <si>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</si>
  <si>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</si>
  <si>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</si>
  <si>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</si>
  <si>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</si>
  <si>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</si>
  <si>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</si>
  <si>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</si>
  <si>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</si>
  <si>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</si>
  <si>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</si>
  <si>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</si>
  <si>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</si>
  <si>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</si>
  <si>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</si>
  <si>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</si>
  <si>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</si>
  <si>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</si>
  <si>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</si>
  <si>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</si>
  <si>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</si>
  <si>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</si>
  <si>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</si>
  <si>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</si>
  <si>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</si>
  <si>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</si>
  <si>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</si>
  <si>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</si>
  <si>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</si>
  <si>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</si>
  <si>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</si>
  <si>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</si>
  <si>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</si>
  <si>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</si>
  <si>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</si>
  <si>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</si>
  <si>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</si>
  <si>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</si>
  <si>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</si>
  <si>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</si>
  <si>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</si>
  <si>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</si>
  <si>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</si>
  <si>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</si>
  <si>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</si>
  <si>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</si>
  <si>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</si>
  <si>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</si>
  <si>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</si>
  <si>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</si>
  <si>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</si>
  <si>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</si>
  <si>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</si>
  <si>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</si>
  <si>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</si>
  <si>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</si>
  <si>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</si>
  <si>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</si>
  <si>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</si>
  <si>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</si>
  <si>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</si>
  <si>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</si>
  <si>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</si>
  <si>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</si>
  <si>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</si>
  <si>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</si>
  <si>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</si>
  <si>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</si>
  <si>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</si>
  <si>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</si>
  <si>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</si>
  <si>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</si>
  <si>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</si>
  <si>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</si>
  <si>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</si>
  <si>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</si>
  <si>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</si>
  <si>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</si>
  <si>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</si>
  <si>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</si>
  <si>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</si>
  <si>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</si>
  <si>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</si>
  <si>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</si>
  <si>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</si>
  <si>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</si>
  <si>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</si>
  <si>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</si>
  <si>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</si>
  <si>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</si>
  <si>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</si>
  <si>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</si>
  <si>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</si>
  <si>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</si>
  <si>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</si>
  <si>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</si>
  <si>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</si>
  <si>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</si>
  <si>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</si>
  <si>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</si>
  <si>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</si>
  <si>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</si>
  <si>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</si>
  <si>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</si>
  <si>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</si>
  <si>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</si>
  <si>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</si>
  <si>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</si>
  <si>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</si>
  <si>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</si>
  <si>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</si>
  <si>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</si>
  <si>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</si>
  <si>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</si>
  <si>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</si>
  <si>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</si>
  <si>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</si>
  <si>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</si>
  <si>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</si>
  <si>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</si>
  <si>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</si>
  <si>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</si>
  <si>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</si>
  <si>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</si>
  <si>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</si>
  <si>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</si>
  <si>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</si>
  <si>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</si>
  <si>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</si>
  <si>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</si>
  <si>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</si>
  <si>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</si>
  <si>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</si>
  <si>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</si>
  <si>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</si>
  <si>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</si>
  <si>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</si>
  <si>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</si>
  <si>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</si>
  <si>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</si>
  <si>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</si>
  <si>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</si>
  <si>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</si>
  <si>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</si>
  <si>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</si>
  <si>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</si>
  <si>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</si>
  <si>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</si>
  <si>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</si>
  <si>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</si>
  <si>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</si>
  <si>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</si>
  <si>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</si>
  <si>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</si>
  <si>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</si>
  <si>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</si>
  <si>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</si>
  <si>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</si>
  <si>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</si>
  <si>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</si>
  <si>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</si>
  <si>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</si>
  <si>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</si>
  <si>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</si>
  <si>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</si>
  <si>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</si>
  <si>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</si>
  <si>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</si>
  <si>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</si>
  <si>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</si>
  <si>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</si>
  <si>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</si>
  <si>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</si>
  <si>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</si>
  <si>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</si>
  <si>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</si>
  <si>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</si>
  <si>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</si>
  <si>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</si>
  <si>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</si>
  <si>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</si>
  <si>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</si>
  <si>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</si>
  <si>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</si>
  <si>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</si>
  <si>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</si>
  <si>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</si>
  <si>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</si>
  <si>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</si>
  <si>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</si>
  <si>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</si>
  <si>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</si>
  <si>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</si>
  <si>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</si>
  <si>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</si>
  <si>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</si>
  <si>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</si>
  <si>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</si>
  <si>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</si>
  <si>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</si>
  <si>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</si>
  <si>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</si>
  <si>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</si>
  <si>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</si>
  <si>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</si>
  <si>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</si>
  <si>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</si>
  <si>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</si>
  <si>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</si>
  <si>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</si>
  <si>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</si>
  <si>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</si>
  <si>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</si>
  <si>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</si>
  <si>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</si>
  <si>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</si>
  <si>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</si>
  <si>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</si>
  <si>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</si>
  <si>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</si>
  <si>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</si>
  <si>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</si>
  <si>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</si>
  <si>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</si>
  <si>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</si>
  <si>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</si>
  <si>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</si>
  <si>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</si>
  <si>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</si>
  <si>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</si>
  <si>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</si>
  <si>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</si>
  <si>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</si>
  <si>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</si>
  <si>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</si>
  <si>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</si>
  <si>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</si>
  <si>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</si>
  <si>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</si>
  <si>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</si>
  <si>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</si>
  <si>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</si>
  <si>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</si>
  <si>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</si>
  <si>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</si>
  <si>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</si>
  <si>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</si>
  <si>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</si>
  <si>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</si>
  <si>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</si>
  <si>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</si>
  <si>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</si>
  <si>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</si>
  <si>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</si>
  <si>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</si>
  <si>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</si>
  <si>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</si>
  <si>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</si>
  <si>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</si>
  <si>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</si>
  <si>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</si>
  <si>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</si>
  <si>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</si>
  <si>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</si>
  <si>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</si>
  <si>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</si>
  <si>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</si>
  <si>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</si>
  <si>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</si>
  <si>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</si>
  <si>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</si>
  <si>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</si>
  <si>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</si>
  <si>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</si>
  <si>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</si>
  <si>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</si>
  <si>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</si>
  <si>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</si>
  <si>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</si>
  <si>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</si>
  <si>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</si>
  <si>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</si>
  <si>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</si>
  <si>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</si>
  <si>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</si>
  <si>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</si>
  <si>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</si>
  <si>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</si>
  <si>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</si>
  <si>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</si>
  <si>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</si>
  <si>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</si>
  <si>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</si>
  <si>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</si>
  <si>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</si>
  <si>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</si>
  <si>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</si>
  <si>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</si>
  <si>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</si>
  <si>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</si>
  <si>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</si>
  <si>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</si>
  <si>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</si>
  <si>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</si>
  <si>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</si>
  <si>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</si>
  <si>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</si>
  <si>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</si>
  <si>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</si>
  <si>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</si>
  <si>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</si>
  <si>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</si>
  <si>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</si>
  <si>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</si>
  <si>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</si>
  <si>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</si>
  <si>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</si>
  <si>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</si>
  <si>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</si>
  <si>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</si>
  <si>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</si>
  <si>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</si>
  <si>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</si>
  <si>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</si>
  <si>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</si>
  <si>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</si>
  <si>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</si>
  <si>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</si>
  <si>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</si>
  <si>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</si>
  <si>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</si>
  <si>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</si>
  <si>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</si>
  <si>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</si>
  <si>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</si>
  <si>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</si>
  <si>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</si>
  <si>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</si>
  <si>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</si>
  <si>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</si>
  <si>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</si>
  <si>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</si>
  <si>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</si>
  <si>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</si>
  <si>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</si>
  <si>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</si>
  <si>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</si>
  <si>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</si>
  <si>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</si>
  <si>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</si>
  <si>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</si>
  <si>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</si>
  <si>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</si>
  <si>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</si>
  <si>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</si>
  <si>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</si>
  <si>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</si>
  <si>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</si>
  <si>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</si>
  <si>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</si>
  <si>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</si>
  <si>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</si>
  <si>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</si>
  <si>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</si>
  <si>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</si>
  <si>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</si>
  <si>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</si>
  <si>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</si>
  <si>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</si>
  <si>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</si>
  <si>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</si>
  <si>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</si>
  <si>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</si>
  <si>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</si>
  <si>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</si>
  <si>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</si>
  <si>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</si>
  <si>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</si>
  <si>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</si>
  <si>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</si>
  <si>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</si>
  <si>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</si>
  <si>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</si>
  <si>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</si>
  <si>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</si>
  <si>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</si>
  <si>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</si>
  <si>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</si>
  <si>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</si>
  <si>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</si>
  <si>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</si>
  <si>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</si>
  <si>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</si>
  <si>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</si>
  <si>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</si>
  <si>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</si>
  <si>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</si>
  <si>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</si>
  <si>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</si>
  <si>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</si>
  <si>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</si>
  <si>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</si>
  <si>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</si>
  <si>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</si>
  <si>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</si>
  <si>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</si>
  <si>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</si>
  <si>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</si>
  <si>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</si>
  <si>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</si>
  <si>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</si>
  <si>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</si>
  <si>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</si>
  <si>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</si>
  <si>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</si>
  <si>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</si>
  <si>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</si>
  <si>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</si>
  <si>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</si>
  <si>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</si>
  <si>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</si>
  <si>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</si>
  <si>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</si>
  <si>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</si>
  <si>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</si>
  <si>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</si>
  <si>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</si>
  <si>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</si>
  <si>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</si>
  <si>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</si>
  <si>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</si>
  <si>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</si>
  <si>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</si>
  <si>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</si>
  <si>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</si>
  <si>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</si>
  <si>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</si>
  <si>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</si>
  <si>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</si>
  <si>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</si>
  <si>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</si>
  <si>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</si>
  <si>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</si>
  <si>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</si>
  <si>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</si>
  <si>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</si>
  <si>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</si>
  <si>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</si>
  <si>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</si>
  <si>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</si>
  <si>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</si>
  <si>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</si>
  <si>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</si>
  <si>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</si>
  <si>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</si>
  <si>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</si>
  <si>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</si>
  <si>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</si>
  <si>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</si>
  <si>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</si>
  <si>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</si>
  <si>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</si>
  <si>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</si>
  <si>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</si>
  <si>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</si>
  <si>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</si>
  <si>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</si>
  <si>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</si>
  <si>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</si>
  <si>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</si>
  <si>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</si>
  <si>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</si>
  <si>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</si>
  <si>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</si>
  <si>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</si>
  <si>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</si>
  <si>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</si>
  <si>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</si>
  <si>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</si>
  <si>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</si>
  <si>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</si>
  <si>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</si>
  <si>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</si>
  <si>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</si>
  <si>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</si>
  <si>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</si>
  <si>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</si>
  <si>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</si>
  <si>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</si>
  <si>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</si>
  <si>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</si>
  <si>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</si>
  <si>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</si>
  <si>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</si>
  <si>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</si>
  <si>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</si>
  <si>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</si>
  <si>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</si>
  <si>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</si>
  <si>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</si>
  <si>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</si>
  <si>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</si>
  <si>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</si>
  <si>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</si>
  <si>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</si>
  <si>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</si>
  <si>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</si>
  <si>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</si>
  <si>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</si>
  <si>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</si>
  <si>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</si>
  <si>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</si>
  <si>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</si>
  <si>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</si>
  <si>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</si>
  <si>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</si>
  <si>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</si>
  <si>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</si>
  <si>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</si>
  <si>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</si>
  <si>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</si>
  <si>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</si>
  <si>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</si>
  <si>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</si>
  <si>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</si>
  <si>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</si>
  <si>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</si>
  <si>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</si>
  <si>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</si>
  <si>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</si>
  <si>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</si>
  <si>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</si>
  <si>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</si>
  <si>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</si>
  <si>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</si>
  <si>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</si>
  <si>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</si>
  <si>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</si>
  <si>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</si>
  <si>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</si>
  <si>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</si>
  <si>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</si>
  <si>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</si>
  <si>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</si>
  <si>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</si>
  <si>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</si>
  <si>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</si>
  <si>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</si>
  <si>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</si>
  <si>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</si>
  <si>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</si>
  <si>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</si>
  <si>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</si>
  <si>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</si>
  <si>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</si>
  <si>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</si>
  <si>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</si>
  <si>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</si>
  <si>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</si>
  <si>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</si>
  <si>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</si>
  <si>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</si>
  <si>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</si>
  <si>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</si>
  <si>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</si>
  <si>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</si>
  <si>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</si>
  <si>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</si>
  <si>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</si>
  <si>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</si>
  <si>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</si>
  <si>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</si>
  <si>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</si>
  <si>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</si>
  <si>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</si>
  <si>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</si>
  <si>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</si>
  <si>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</si>
  <si>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</si>
  <si>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</si>
  <si>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</si>
  <si>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</si>
  <si>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</si>
  <si>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</si>
  <si>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</si>
  <si>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</si>
  <si>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</si>
  <si>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</si>
  <si>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</si>
  <si>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</si>
  <si>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</si>
  <si>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</si>
  <si>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</si>
  <si>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</si>
  <si>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</si>
  <si>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</si>
  <si>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</si>
  <si>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</si>
  <si>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</si>
  <si>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</si>
  <si>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</si>
  <si>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</si>
  <si>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</si>
  <si>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</si>
  <si>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</si>
  <si>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</si>
  <si>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</si>
  <si>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</si>
  <si>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</si>
  <si>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</si>
  <si>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</si>
  <si>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</si>
  <si>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</si>
  <si>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</si>
  <si>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</si>
  <si>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</si>
  <si>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</si>
  <si>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</si>
  <si>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</si>
  <si>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</si>
  <si>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</si>
  <si>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</si>
  <si>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</si>
  <si>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</si>
  <si>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</si>
  <si>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</si>
  <si>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</si>
  <si>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</si>
  <si>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</si>
  <si>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</si>
  <si>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</si>
  <si>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</si>
  <si>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</si>
  <si>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</si>
  <si>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</si>
  <si>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</si>
  <si>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</si>
  <si>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</si>
  <si>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</si>
  <si>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</si>
  <si>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</si>
  <si>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</si>
  <si>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</si>
  <si>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</si>
  <si>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</si>
  <si>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</si>
  <si>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</si>
  <si>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</si>
  <si>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</si>
  <si>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</si>
  <si>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</si>
  <si>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</si>
  <si>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</si>
  <si>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</si>
  <si>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</si>
  <si>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</si>
  <si>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</si>
  <si>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</si>
  <si>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</si>
  <si>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</si>
  <si>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</si>
  <si>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</si>
  <si>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</si>
  <si>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</si>
  <si>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</si>
  <si>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</si>
  <si>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</si>
  <si>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</si>
  <si>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</si>
  <si>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</si>
  <si>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</si>
  <si>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</si>
  <si>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</si>
  <si>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</si>
  <si>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</si>
  <si>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</si>
  <si>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</si>
  <si>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</si>
  <si>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</si>
  <si>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</si>
  <si>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</si>
  <si>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</si>
  <si>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</si>
  <si>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</si>
  <si>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</si>
  <si>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</si>
  <si>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</si>
  <si>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</si>
  <si>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</si>
  <si>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</si>
  <si>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</si>
  <si>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</si>
  <si>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</si>
  <si>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</si>
  <si>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</si>
  <si>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</si>
  <si>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</si>
  <si>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</si>
  <si>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</si>
  <si>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</si>
  <si>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</si>
  <si>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</si>
  <si>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</si>
  <si>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</si>
  <si>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</si>
  <si>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</si>
  <si>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</si>
  <si>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</si>
  <si>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</si>
  <si>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</si>
  <si>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</si>
  <si>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</si>
  <si>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</si>
  <si>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</si>
  <si>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</si>
  <si>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</si>
  <si>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</si>
  <si>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</si>
  <si>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</si>
  <si>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</si>
  <si>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</si>
  <si>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</si>
  <si>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</si>
  <si>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</si>
  <si>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</si>
  <si>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</si>
  <si>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</si>
  <si>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</si>
  <si>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</si>
  <si>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</si>
  <si>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</si>
  <si>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</si>
  <si>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</si>
  <si>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</si>
  <si>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</si>
  <si>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</si>
  <si>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</si>
  <si>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</si>
  <si>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</si>
  <si>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</si>
  <si>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</si>
  <si>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</si>
  <si>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</si>
  <si>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</si>
  <si>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</si>
  <si>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</si>
  <si>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</si>
  <si>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</si>
  <si>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</si>
  <si>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</si>
  <si>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</si>
  <si>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</si>
  <si>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</si>
  <si>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</si>
  <si>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</si>
  <si>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</si>
  <si>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</si>
  <si>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</si>
  <si>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</si>
  <si>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</si>
  <si>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</si>
  <si>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</si>
  <si>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</si>
  <si>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</si>
  <si>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</si>
  <si>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</si>
  <si>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</si>
  <si>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</si>
  <si>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</si>
  <si>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</si>
  <si>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</si>
  <si>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</si>
  <si>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</si>
  <si>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</si>
  <si>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</si>
  <si>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</si>
  <si>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</si>
  <si>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</si>
  <si>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</si>
  <si>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</si>
  <si>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</si>
  <si>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</si>
  <si>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</si>
  <si>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</si>
  <si>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</si>
  <si>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</si>
  <si>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</si>
  <si>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</si>
  <si>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</si>
  <si>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</si>
  <si>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</si>
  <si>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</si>
  <si>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</si>
  <si>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</si>
  <si>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</si>
  <si>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</si>
  <si>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</si>
  <si>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</si>
  <si>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</si>
  <si>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</si>
  <si>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</si>
  <si>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</si>
  <si>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</si>
  <si>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</si>
  <si>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</si>
  <si>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</si>
  <si>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</si>
  <si>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</si>
  <si>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</si>
  <si>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</si>
  <si>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</si>
  <si>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</si>
  <si>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</si>
  <si>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</si>
  <si>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</si>
  <si>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</si>
  <si>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</si>
  <si>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</si>
  <si>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</si>
  <si>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</si>
  <si>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</si>
  <si>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</si>
  <si>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</si>
  <si>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</si>
  <si>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</si>
  <si>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</si>
  <si>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</si>
  <si>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</si>
  <si>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</si>
  <si>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</si>
  <si>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</si>
  <si>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</si>
  <si>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</si>
  <si>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</si>
  <si>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</si>
  <si>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</si>
  <si>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</si>
  <si>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</si>
  <si>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</si>
  <si>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</si>
  <si>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</si>
  <si>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</si>
  <si>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</si>
  <si>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</si>
  <si>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</si>
  <si>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</si>
  <si>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</si>
  <si>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</si>
  <si>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</si>
  <si>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</si>
  <si>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</si>
  <si>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</si>
  <si>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</si>
  <si>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</si>
  <si>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</si>
  <si>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</si>
  <si>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</si>
  <si>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</si>
  <si>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</si>
  <si>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</si>
  <si>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</si>
  <si>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</si>
  <si>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</si>
  <si>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</si>
  <si>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</si>
  <si>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</si>
  <si>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</si>
  <si>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</si>
  <si>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</si>
  <si>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</si>
  <si>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</si>
  <si>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</si>
  <si>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</si>
  <si>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</si>
  <si>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</si>
  <si>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</si>
  <si>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</si>
  <si>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</si>
  <si>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</si>
  <si>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</si>
  <si>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</si>
  <si>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</si>
  <si>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</si>
  <si>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</si>
  <si>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</si>
  <si>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</si>
  <si>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</si>
  <si>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</si>
  <si>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</si>
  <si>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</si>
  <si>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</si>
  <si>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</si>
  <si>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</si>
  <si>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</si>
  <si>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</si>
  <si>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</si>
  <si>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</si>
  <si>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</si>
  <si>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</si>
  <si>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</si>
  <si>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</si>
  <si>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</si>
  <si>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</si>
  <si>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</si>
  <si>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</si>
  <si>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</si>
  <si>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</si>
  <si>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</si>
  <si>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</si>
  <si>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</si>
  <si>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</si>
  <si>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</si>
  <si>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</si>
  <si>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</si>
  <si>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</si>
  <si>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</si>
  <si>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</si>
  <si>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</si>
  <si>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</si>
  <si>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</si>
  <si>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</si>
  <si>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</si>
  <si>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</si>
  <si>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</si>
  <si>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</si>
  <si>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</si>
  <si>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</si>
  <si>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</si>
  <si>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</si>
  <si>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</si>
  <si>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</si>
  <si>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</si>
  <si>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</si>
  <si>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</si>
  <si>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</si>
  <si>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</si>
  <si>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</si>
  <si>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</si>
  <si>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</si>
  <si>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</si>
  <si>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</si>
  <si>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</si>
  <si>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</si>
  <si>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</si>
  <si>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</si>
  <si>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</si>
  <si>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</si>
  <si>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</si>
  <si>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</si>
  <si>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</si>
  <si>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</si>
  <si>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</si>
  <si>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</si>
  <si>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</si>
  <si>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</si>
  <si>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</si>
  <si>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</si>
  <si>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</si>
  <si>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</si>
  <si>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</si>
  <si>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</si>
  <si>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</si>
  <si>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</si>
  <si>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</si>
  <si>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</si>
  <si>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</si>
  <si>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</si>
  <si>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</si>
  <si>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</si>
  <si>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</si>
  <si>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</si>
  <si>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</si>
  <si>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</si>
  <si>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</si>
  <si>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</si>
  <si>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</si>
  <si>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</si>
  <si>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</si>
  <si>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</si>
  <si>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</si>
  <si>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</si>
  <si>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</si>
  <si>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</si>
  <si>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</si>
  <si>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</si>
  <si>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</si>
  <si>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</si>
  <si>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</si>
  <si>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</si>
  <si>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</si>
  <si>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</si>
  <si>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</si>
  <si>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</si>
  <si>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</si>
  <si>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</si>
  <si>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</si>
  <si>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</si>
  <si>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</si>
  <si>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</si>
  <si>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</si>
  <si>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</si>
  <si>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</si>
  <si>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</si>
  <si>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</si>
  <si>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</si>
  <si>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</si>
  <si>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</si>
  <si>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</si>
  <si>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</si>
  <si>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</si>
  <si>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</si>
  <si>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</si>
  <si>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</si>
  <si>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</si>
  <si>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</si>
  <si>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</si>
  <si>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</si>
  <si>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</si>
  <si>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</si>
  <si>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</si>
  <si>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</si>
  <si>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</si>
  <si>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</si>
  <si>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</si>
  <si>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</si>
  <si>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</si>
  <si>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</si>
  <si>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</si>
  <si>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</si>
  <si>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</si>
  <si>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</si>
  <si>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</si>
  <si>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</si>
  <si>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</si>
  <si>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</si>
  <si>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</si>
  <si>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</si>
  <si>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</si>
  <si>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</si>
  <si>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</si>
  <si>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</si>
  <si>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</si>
  <si>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</si>
  <si>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</si>
  <si>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</si>
  <si>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</si>
  <si>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</si>
  <si>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</si>
  <si>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</si>
  <si>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</si>
  <si>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</si>
  <si>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</si>
  <si>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</si>
  <si>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</si>
  <si>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</si>
  <si>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</si>
  <si>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</si>
  <si>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</si>
  <si>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</si>
  <si>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</si>
  <si>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</si>
  <si>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</si>
  <si>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</si>
  <si>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</si>
  <si>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</si>
  <si>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</si>
  <si>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</si>
  <si>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</si>
  <si>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</si>
  <si>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</si>
  <si>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</si>
  <si>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</si>
  <si>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</si>
  <si>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</si>
  <si>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</si>
  <si>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</si>
  <si>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</si>
  <si>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</si>
  <si>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</si>
  <si>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</si>
  <si>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</si>
  <si>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</si>
  <si>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</si>
  <si>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</si>
  <si>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</si>
  <si>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</si>
  <si>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</si>
  <si>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</si>
  <si>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</si>
  <si>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</si>
  <si>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</si>
  <si>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</si>
  <si>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</si>
  <si>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</si>
  <si>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</si>
  <si>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</si>
  <si>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</si>
  <si>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</si>
  <si>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</si>
  <si>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</si>
  <si>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</si>
  <si>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</si>
  <si>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</si>
  <si>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</si>
  <si>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</si>
  <si>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</si>
  <si>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</si>
  <si>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</si>
  <si>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</si>
  <si>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</si>
  <si>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</si>
  <si>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</si>
  <si>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</si>
  <si>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</si>
  <si>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</si>
  <si>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</si>
  <si>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</si>
  <si>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</si>
  <si>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</si>
  <si>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</si>
  <si>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</si>
  <si>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</si>
  <si>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</si>
  <si>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</si>
  <si>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</si>
  <si>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</si>
  <si>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</si>
  <si>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</si>
  <si>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</si>
  <si>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</si>
  <si>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</si>
  <si>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</si>
  <si>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</si>
  <si>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</si>
  <si>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</si>
  <si>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</si>
  <si>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</si>
  <si>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</si>
  <si>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</si>
  <si>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</si>
  <si>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</si>
  <si>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</si>
  <si>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</si>
  <si>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</si>
  <si>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</si>
  <si>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</si>
  <si>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</si>
  <si>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</si>
  <si>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</si>
  <si>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</si>
  <si>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</si>
  <si>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</si>
  <si>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</si>
  <si>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</si>
  <si>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</si>
  <si>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</si>
  <si>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</si>
  <si>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</si>
  <si>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</si>
  <si>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</si>
  <si>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</si>
  <si>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</si>
  <si>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</si>
  <si>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</si>
  <si>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</si>
  <si>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</si>
  <si>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</si>
  <si>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</si>
  <si>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</si>
  <si>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</si>
  <si>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</si>
  <si>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</si>
  <si>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</si>
  <si>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</si>
  <si>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</si>
  <si>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</si>
  <si>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</si>
  <si>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</si>
  <si>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</si>
  <si>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</si>
  <si>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</si>
  <si>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</si>
  <si>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</si>
  <si>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</si>
  <si>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</si>
  <si>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</si>
  <si>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</si>
  <si>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</si>
  <si>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</si>
  <si>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</si>
  <si>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</si>
  <si>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</si>
  <si>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</si>
  <si>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</si>
  <si>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</si>
  <si>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</si>
  <si>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</si>
  <si>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</si>
  <si>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</si>
  <si>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</si>
  <si>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</si>
  <si>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</si>
  <si>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</si>
  <si>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</si>
  <si>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</si>
  <si>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</si>
  <si>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</si>
  <si>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</si>
  <si>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</si>
  <si>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</si>
  <si>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</si>
  <si>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</si>
  <si>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</si>
  <si>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</si>
  <si>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</si>
  <si>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</si>
  <si>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</si>
  <si>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</si>
  <si>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</si>
  <si>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</si>
  <si>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</si>
  <si>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</si>
  <si>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</si>
  <si>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</si>
  <si>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</si>
  <si>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</si>
  <si>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</si>
  <si>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</si>
  <si>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</si>
  <si>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</si>
  <si>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</si>
  <si>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</si>
  <si>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</si>
  <si>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</si>
  <si>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</si>
  <si>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</si>
  <si>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</si>
  <si>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</si>
  <si>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</si>
  <si>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</si>
  <si>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</si>
  <si>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</si>
  <si>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</si>
  <si>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</si>
  <si>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</si>
  <si>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</si>
  <si>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</si>
  <si>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</si>
  <si>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</si>
  <si>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</si>
  <si>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</si>
  <si>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</si>
  <si>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</si>
  <si>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</si>
  <si>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</si>
  <si>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</si>
  <si>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</si>
  <si>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</si>
  <si>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</si>
  <si>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</si>
  <si>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</si>
  <si>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</si>
  <si>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</si>
  <si>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</si>
  <si>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</si>
  <si>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</si>
  <si>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</si>
  <si>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</si>
  <si>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</si>
  <si>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</si>
  <si>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</si>
  <si>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</si>
  <si>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</si>
  <si>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</si>
  <si>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</si>
  <si>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</si>
  <si>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</si>
  <si>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</si>
  <si>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</si>
  <si>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</si>
  <si>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</si>
  <si>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</si>
  <si>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</si>
  <si>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</si>
  <si>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</si>
  <si>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</si>
  <si>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</si>
  <si>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</si>
  <si>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</si>
  <si>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</si>
  <si>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</si>
  <si>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</si>
  <si>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</si>
  <si>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</si>
  <si>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</si>
  <si>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</si>
  <si>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</si>
  <si>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</si>
  <si>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</si>
  <si>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</si>
  <si>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</si>
  <si>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</si>
  <si>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</si>
  <si>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</si>
  <si>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</si>
  <si>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</si>
  <si>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</si>
  <si>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</si>
  <si>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</si>
  <si>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</si>
  <si>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</si>
  <si>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</si>
  <si>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</si>
  <si>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</si>
  <si>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</si>
  <si>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</si>
  <si>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</si>
  <si>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</si>
  <si>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</si>
  <si>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</si>
  <si>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</si>
  <si>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</si>
  <si>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</si>
  <si>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</si>
  <si>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</si>
  <si>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</si>
  <si>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</si>
  <si>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</si>
  <si>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</si>
  <si>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</si>
  <si>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</si>
  <si>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</si>
  <si>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</si>
  <si>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</si>
  <si>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</si>
  <si>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</si>
  <si>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</si>
  <si>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</si>
  <si>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</si>
  <si>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</si>
  <si>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</si>
  <si>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</si>
  <si>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</si>
  <si>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</si>
  <si>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</si>
  <si>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</si>
  <si>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</si>
  <si>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</si>
  <si>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</si>
  <si>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</si>
  <si>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</si>
  <si>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</si>
  <si>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</si>
  <si>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</si>
  <si>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</si>
  <si>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</si>
  <si>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</si>
  <si>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</si>
  <si>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</si>
  <si>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</si>
  <si>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</si>
  <si>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</si>
  <si>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</si>
  <si>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</si>
  <si>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</si>
  <si>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</si>
  <si>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</si>
  <si>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</si>
  <si>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</si>
  <si>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</si>
  <si>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</si>
  <si>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</si>
  <si>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</si>
  <si>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</si>
  <si>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</si>
  <si>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</si>
  <si>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</si>
  <si>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</si>
  <si>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</si>
  <si>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</si>
  <si>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</si>
  <si>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</si>
  <si>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</si>
  <si>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</si>
  <si>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</si>
  <si>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</si>
  <si>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</si>
  <si>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</si>
  <si>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</si>
  <si>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</si>
  <si>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</si>
  <si>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</si>
  <si>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</si>
  <si>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</si>
  <si>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</si>
  <si>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</si>
  <si>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</si>
  <si>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</si>
  <si>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</si>
  <si>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</si>
  <si>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</si>
  <si>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</si>
  <si>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</si>
  <si>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</si>
  <si>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</si>
  <si>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</si>
  <si>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</si>
  <si>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</si>
  <si>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</si>
  <si>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</si>
  <si>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</si>
  <si>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</si>
  <si>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</si>
  <si>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</si>
  <si>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</si>
  <si>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</si>
  <si>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</si>
  <si>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</si>
  <si>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</si>
  <si>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</si>
  <si>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</si>
  <si>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</si>
  <si>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</si>
  <si>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</si>
  <si>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</si>
  <si>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</si>
  <si>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</si>
  <si>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</si>
  <si>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</si>
  <si>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</si>
  <si>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</si>
  <si>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</si>
  <si>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</si>
  <si>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</si>
  <si>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</si>
  <si>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</si>
  <si>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</si>
  <si>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</si>
  <si>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</si>
  <si>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</si>
  <si>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</si>
  <si>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</si>
  <si>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</si>
  <si>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</si>
  <si>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</si>
  <si>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</si>
  <si>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</si>
  <si>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</si>
  <si>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</si>
  <si>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</si>
  <si>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</si>
  <si>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</si>
  <si>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</si>
  <si>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</si>
  <si>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</si>
  <si>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</si>
  <si>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</si>
  <si>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</si>
  <si>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</si>
  <si>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</si>
  <si>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</si>
  <si>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</si>
  <si>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</si>
  <si>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</si>
  <si>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</si>
  <si>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</si>
  <si>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</si>
  <si>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</si>
  <si>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</si>
  <si>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</si>
  <si>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</si>
  <si>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</si>
  <si>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</si>
  <si>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</si>
  <si>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</si>
  <si>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</si>
  <si>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</si>
  <si>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</si>
  <si>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</si>
  <si>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</si>
  <si>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</si>
  <si>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</si>
  <si>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</si>
  <si>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</si>
  <si>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</si>
  <si>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</si>
  <si>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</si>
  <si>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</si>
  <si>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</si>
  <si>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</si>
  <si>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</si>
  <si>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</si>
  <si>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</si>
  <si>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</si>
  <si>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</si>
  <si>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</si>
  <si>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</si>
  <si>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</si>
  <si>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</si>
  <si>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</si>
  <si>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</si>
  <si>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</si>
  <si>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</si>
  <si>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</si>
  <si>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</si>
  <si>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</si>
  <si>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</si>
  <si>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</si>
  <si>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</si>
  <si>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</si>
  <si>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</si>
  <si>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</si>
  <si>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</si>
  <si>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</si>
  <si>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</si>
  <si>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</si>
  <si>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</si>
  <si>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</si>
  <si>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</si>
  <si>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</si>
  <si>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</si>
  <si>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</si>
  <si>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</si>
  <si>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</si>
  <si>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</si>
  <si>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</si>
  <si>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</si>
  <si>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</si>
  <si>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</si>
  <si>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</si>
  <si>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</si>
  <si>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</si>
  <si>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</si>
  <si>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</si>
  <si>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</si>
  <si>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</si>
  <si>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</si>
  <si>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</si>
  <si>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</si>
  <si>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</si>
  <si>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</si>
  <si>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</si>
  <si>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</si>
  <si>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</si>
  <si>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</si>
  <si>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</si>
  <si>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</si>
  <si>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</si>
  <si>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</si>
  <si>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</si>
  <si>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</si>
  <si>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</si>
  <si>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</si>
  <si>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</si>
  <si>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</si>
  <si>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</si>
  <si>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</si>
  <si>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</si>
  <si>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</si>
  <si>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</si>
  <si>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</si>
  <si>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</si>
  <si>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</si>
  <si>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</si>
  <si>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</si>
  <si>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</si>
  <si>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</si>
  <si>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</si>
  <si>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</si>
  <si>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</si>
  <si>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</si>
  <si>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</si>
  <si>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</si>
  <si>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</si>
  <si>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</si>
  <si>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</si>
  <si>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</si>
  <si>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</si>
  <si>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</si>
  <si>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</si>
  <si>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</si>
  <si>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</si>
  <si>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</si>
  <si>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</si>
  <si>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</si>
  <si>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</si>
  <si>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</si>
  <si>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</si>
  <si>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</si>
  <si>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</si>
  <si>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</si>
  <si>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</si>
  <si>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</si>
  <si>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</si>
  <si>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</si>
  <si>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</si>
  <si>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</si>
  <si>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</si>
  <si>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</si>
  <si>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</si>
  <si>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</si>
  <si>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</si>
  <si>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</si>
  <si>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</si>
  <si>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</si>
  <si>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</si>
  <si>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</si>
  <si>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</si>
  <si>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</si>
  <si>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</si>
  <si>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</si>
  <si>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</si>
  <si>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</si>
  <si>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</si>
  <si>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</si>
  <si>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</si>
  <si>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</si>
  <si>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</si>
  <si>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</si>
  <si>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</si>
  <si>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</si>
  <si>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</si>
  <si>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</si>
  <si>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</si>
  <si>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</si>
  <si>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</si>
  <si>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</si>
  <si>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</si>
  <si>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</si>
  <si>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</si>
  <si>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</si>
  <si>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</si>
  <si>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</si>
  <si>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</si>
  <si>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</si>
  <si>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</si>
  <si>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</si>
  <si>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</si>
  <si>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</si>
  <si>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</si>
  <si>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</si>
  <si>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</si>
  <si>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</si>
  <si>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</si>
  <si>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</si>
  <si>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</si>
  <si>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</si>
  <si>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</si>
  <si>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</si>
  <si>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</si>
  <si>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</si>
  <si>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</si>
  <si>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</si>
  <si>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</si>
  <si>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</si>
  <si>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</si>
  <si>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</si>
  <si>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</si>
  <si>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</si>
  <si>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</si>
  <si>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</si>
  <si>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</si>
  <si>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</si>
  <si>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</si>
  <si>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</si>
  <si>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</si>
  <si>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</si>
  <si>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</si>
  <si>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</si>
  <si>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</si>
  <si>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</si>
  <si>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</si>
  <si>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</si>
  <si>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</si>
  <si>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</si>
  <si>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</si>
  <si>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</si>
  <si>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</si>
  <si>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</si>
  <si>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</si>
  <si>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</si>
  <si>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</si>
  <si>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</si>
  <si>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</si>
  <si>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</si>
  <si>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</si>
  <si>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</si>
  <si>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</si>
  <si>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</si>
  <si>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</si>
  <si>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</si>
  <si>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</si>
  <si>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</si>
  <si>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</si>
  <si>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</si>
  <si>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</si>
  <si>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</si>
  <si>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</si>
  <si>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</si>
  <si>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</si>
  <si>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</si>
  <si>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</si>
  <si>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</si>
  <si>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</si>
  <si>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</si>
  <si>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</si>
  <si>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</si>
  <si>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</si>
  <si>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</si>
  <si>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</si>
  <si>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</si>
  <si>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</si>
  <si>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</si>
  <si>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</si>
  <si>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</si>
  <si>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</si>
  <si>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</si>
  <si>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</si>
  <si>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</si>
  <si>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</si>
  <si>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</si>
  <si>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</si>
  <si>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</si>
  <si>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</si>
  <si>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</si>
  <si>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</si>
  <si>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</si>
  <si>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</si>
  <si>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</si>
  <si>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</si>
  <si>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</si>
  <si>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</si>
  <si>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</si>
  <si>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</si>
  <si>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</si>
  <si>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</si>
  <si>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</si>
  <si>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</si>
  <si>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</si>
  <si>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</si>
  <si>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</si>
  <si>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</si>
  <si>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</si>
  <si>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</si>
  <si>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</si>
  <si>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</si>
  <si>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</si>
  <si>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</si>
  <si>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</si>
  <si>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</si>
  <si>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</si>
  <si>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</si>
  <si>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</si>
  <si>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</si>
  <si>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</si>
  <si>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</si>
  <si>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</si>
  <si>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</si>
  <si>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</si>
  <si>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</si>
  <si>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</si>
  <si>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</si>
  <si>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</si>
  <si>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</si>
  <si>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</si>
  <si>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</si>
  <si>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</si>
  <si>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</si>
  <si>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</si>
  <si>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</si>
  <si>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</si>
  <si>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</si>
  <si>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</si>
  <si>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</si>
  <si>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</si>
  <si>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</si>
  <si>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</si>
  <si>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</si>
  <si>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</si>
  <si>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</si>
  <si>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</si>
  <si>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</si>
  <si>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</si>
  <si>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</si>
  <si>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</si>
  <si>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</si>
  <si>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</si>
  <si>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</si>
  <si>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</si>
  <si>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</si>
  <si>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</si>
  <si>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</si>
  <si>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</si>
  <si>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</si>
  <si>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</si>
  <si>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</si>
  <si>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</si>
  <si>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</si>
  <si>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</si>
  <si>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</si>
  <si>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</si>
  <si>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</si>
  <si>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</si>
  <si>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</si>
  <si>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</si>
  <si>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</si>
  <si>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</si>
  <si>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</si>
  <si>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</si>
  <si>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</si>
  <si>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</si>
  <si>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</si>
  <si>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</si>
  <si>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</si>
  <si>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</si>
  <si>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</si>
  <si>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</si>
  <si>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</si>
  <si>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</si>
  <si>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</si>
  <si>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</si>
  <si>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</si>
  <si>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</si>
  <si>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</si>
  <si>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</si>
  <si>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</si>
  <si>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</si>
  <si>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</si>
  <si>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</si>
  <si>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</si>
  <si>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</si>
  <si>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</si>
  <si>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</si>
  <si>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</si>
  <si>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</si>
  <si>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</si>
  <si>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</si>
  <si>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</si>
  <si>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</si>
  <si>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</si>
  <si>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</si>
  <si>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</si>
  <si>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</si>
  <si>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</si>
  <si>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</si>
  <si>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</si>
  <si>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</si>
  <si>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</si>
  <si>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</si>
  <si>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</si>
  <si>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</si>
  <si>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</si>
  <si>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</si>
  <si>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</si>
  <si>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</si>
  <si>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</si>
  <si>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</si>
  <si>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</si>
  <si>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</si>
  <si>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</si>
  <si>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</si>
  <si>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</si>
  <si>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</si>
  <si>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</si>
  <si>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</si>
  <si>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</si>
  <si>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</si>
  <si>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</si>
  <si>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</si>
  <si>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</si>
  <si>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</si>
  <si>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</si>
  <si>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</si>
  <si>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</si>
  <si>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</si>
  <si>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</si>
  <si>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</si>
  <si>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</si>
  <si>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</si>
  <si>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</si>
  <si>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</si>
  <si>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</si>
  <si>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</si>
  <si>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</si>
  <si>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</si>
  <si>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</si>
  <si>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</si>
  <si>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</si>
  <si>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</si>
  <si>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</si>
  <si>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</si>
  <si>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</si>
  <si>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</si>
  <si>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</si>
  <si>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</si>
  <si>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</si>
  <si>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</si>
  <si>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</si>
  <si>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</si>
  <si>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</si>
  <si>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</si>
  <si>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</si>
  <si>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</si>
  <si>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</si>
  <si>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</si>
  <si>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</si>
  <si>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</si>
  <si>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</si>
  <si>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</si>
  <si>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</si>
  <si>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</si>
  <si>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</si>
  <si>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</si>
  <si>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</si>
  <si>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</si>
  <si>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</si>
  <si>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</si>
  <si>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</si>
  <si>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</si>
  <si>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</si>
  <si>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</si>
  <si>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</si>
  <si>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</si>
  <si>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</si>
  <si>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</si>
  <si>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</si>
  <si>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</si>
  <si>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</si>
  <si>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</si>
  <si>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</si>
  <si>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</si>
  <si>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</si>
  <si>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</si>
  <si>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</si>
  <si>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</si>
  <si>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</si>
  <si>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</si>
  <si>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</si>
  <si>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</si>
  <si>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</si>
  <si>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</si>
  <si>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</si>
  <si>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</si>
  <si>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</si>
  <si>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</si>
  <si>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</si>
  <si>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</si>
  <si>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</si>
  <si>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</si>
  <si>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</si>
  <si>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</si>
  <si>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</si>
  <si>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</si>
  <si>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</si>
  <si>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</si>
  <si>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</si>
  <si>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</si>
  <si>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</si>
  <si>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</si>
  <si>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</si>
  <si>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</si>
  <si>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</si>
  <si>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</si>
  <si>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</si>
  <si>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</si>
  <si>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</si>
  <si>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</si>
  <si>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</si>
  <si>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</si>
  <si>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</si>
  <si>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</si>
  <si>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</si>
  <si>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</si>
  <si>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</si>
  <si>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</si>
  <si>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</si>
  <si>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</si>
  <si>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</si>
  <si>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</si>
  <si>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</si>
  <si>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</si>
  <si>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</si>
  <si>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</si>
  <si>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</si>
  <si>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</si>
  <si>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</si>
  <si>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</si>
  <si>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</si>
  <si>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</si>
  <si>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</si>
  <si>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</si>
  <si>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</si>
  <si>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</si>
  <si>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</si>
  <si>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</si>
  <si>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</si>
  <si>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</si>
  <si>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</si>
  <si>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</si>
  <si>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</si>
  <si>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</si>
  <si>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</si>
  <si>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</si>
  <si>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</si>
  <si>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</si>
  <si>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</si>
  <si>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2021-20-10000719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</si>
  <si>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</si>
  <si>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20-121-2020</t>
  </si>
  <si>
    <t>ILIANA PAOLA OROZCO SILVA</t>
  </si>
  <si>
    <t>INSTITUTO COLOMBIANO DE BIENESTAR FAMILIAR</t>
  </si>
  <si>
    <t>20-183-2019</t>
  </si>
  <si>
    <t>20-552-2018</t>
  </si>
  <si>
    <t>20-374-2018</t>
  </si>
  <si>
    <t>20-346-2017</t>
  </si>
  <si>
    <t>20-203-2016</t>
  </si>
  <si>
    <t>20-660-2016</t>
  </si>
  <si>
    <t>20-202-2016</t>
  </si>
  <si>
    <t>20-217-2015</t>
  </si>
  <si>
    <t>20-251-2014</t>
  </si>
  <si>
    <t>20-426-2014</t>
  </si>
  <si>
    <t>20-352-2014</t>
  </si>
  <si>
    <t>20-299-2014</t>
  </si>
  <si>
    <t>20-247-2013</t>
  </si>
  <si>
    <t>20-484-2012</t>
  </si>
  <si>
    <t>20-433-2012</t>
  </si>
  <si>
    <t>Brindar asistencia y acompañamiento en la ejecución y control a las actividades servicios ofrecidos en los programas dirigidos a la primera infancia en el departamento del Cesar.</t>
  </si>
  <si>
    <t>Atender a la primera infancia en el marco de la estrategia De Cero a Siempre de conformidad con las directrices, lineamientos y parámetros establecidos por el ICBF así como regular las relaciones entre las partes derivadas de la entrega de aportes del ICBF al contratista, para que este asuma con su personal y bajo su exclusiva responsabilidad dicha atención.</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</si>
  <si>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LA ENTIDAD ADMINISTRADORA DE SERVICIO, para que este asuma bajo su exclusiva responsabilidad dicha atención.</t>
  </si>
  <si>
    <t>Brindar atención a la primera infancia, niños y niñas menores de cinco (05) años, de las familias en situaciones de vulnerabilidad a través de los hogares comunitarios de bienestar en las siguientes formas de atención: Familiares, Múltiples, empresariales y en modalidad FAMI, de conformidad con los lineamientos, estándares y directrices que el ICBF expedida para la misma.</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</si>
  <si>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</si>
  <si>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 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</si>
  <si>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</si>
  <si>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</si>
  <si>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</si>
  <si>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</si>
  <si>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</si>
  <si>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HCB FAMI Y HCB FAMILIARES DE CONFORMIDAD CON LAS DIRECTRICES, LINEAMIENTOS Y PARÁMETROS ESTABLECIDOS POR EL ICBF EN ARMONÍA CON LA POLITICA DE ESTADO PARA EL DESARROLLO INTEGRAL DE LA PRIMERA INFANCIA DE CERO A SIEMPRE</t>
  </si>
  <si>
    <t>PRESTAR EL SERVICIO CENTROS DE DESARROLLO INFANTIL -CDI- HOGARES INFANTILES -HI-, DE CONFORMIDAD CON EL MANUAL OPERATIVO DE LA MODALIDAD INSTITUCIONAL Y LAS DIRECTRICES ESTABLECIDAS POR EL ICBF, EN ARMONIA CON LA POLÍTICA DE ESTADO PARA EL DESARROLLO INTEGRAL DE LA PRIMERA INFANCIA DE CERO A SIEMPRE</t>
  </si>
  <si>
    <t>CARRERA 5BIS # 8-26</t>
  </si>
  <si>
    <t>300 5005292</t>
  </si>
  <si>
    <t>cdithorasfelices@hotmail.com</t>
  </si>
  <si>
    <t>CARRERA 7 # 6-06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</si>
</sst>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66" zoomScaleNormal="66"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459</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824000023</v>
      </c>
      <c r="C20" s="5"/>
      <c r="D20" s="73"/>
      <c r="E20" s="5"/>
      <c r="F20" s="5"/>
      <c r="G20" s="5"/>
      <c r="H20" s="243"/>
      <c r="I20" s="149" t="s">
        <v>459</v>
      </c>
      <c r="J20" s="150" t="s">
        <v>483</v>
      </c>
      <c r="K20" s="151">
        <v>2287693800</v>
      </c>
      <c r="L20" s="152">
        <v>44242</v>
      </c>
      <c r="M20" s="152">
        <v>44561</v>
      </c>
      <c r="N20" s="135">
        <f>+(M20-L20)/30</f>
        <v>10.633333333333333</v>
      </c>
      <c r="O20" s="138"/>
      <c r="U20" s="134"/>
      <c r="V20" s="105">
        <f ca="1">NOW()</f>
        <v>44194.552765162036</v>
      </c>
      <c r="W20" s="105">
        <f ca="1">NOW()</f>
        <v>44194.552765162036</v>
      </c>
    </row>
    <row r="21" spans="1:23" ht="30" customHeight="1" outlineLevel="1" x14ac:dyDescent="0.25">
      <c r="A21" s="9"/>
      <c r="B21" s="71"/>
      <c r="C21" s="5"/>
      <c r="D21" s="5"/>
      <c r="E21" s="5"/>
      <c r="F21" s="5"/>
      <c r="G21" s="5"/>
      <c r="H21" s="70"/>
      <c r="I21" s="149" t="s">
        <v>459</v>
      </c>
      <c r="J21" s="150" t="s">
        <v>475</v>
      </c>
      <c r="K21" s="151"/>
      <c r="L21" s="152">
        <v>44242</v>
      </c>
      <c r="M21" s="152">
        <v>44561</v>
      </c>
      <c r="N21" s="135">
        <f t="shared" ref="N21:N35" si="0">+(M21-L21)/30</f>
        <v>10.633333333333333</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HOGARES COMUNITARIOS MIXTO LAZOS FAMILIARES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c r="D48" s="110" t="s">
        <v>2681</v>
      </c>
      <c r="E48" s="145">
        <v>43488</v>
      </c>
      <c r="F48" s="145">
        <v>43814</v>
      </c>
      <c r="G48" s="160">
        <f>IF(AND(E48&lt;&gt;"",F48&lt;&gt;""),((F48-E48)/30),"")</f>
        <v>10.866666666666667</v>
      </c>
      <c r="H48" s="114" t="s">
        <v>2708</v>
      </c>
      <c r="I48" s="113" t="s">
        <v>459</v>
      </c>
      <c r="J48" s="113" t="s">
        <v>483</v>
      </c>
      <c r="K48" s="116">
        <v>1163681516</v>
      </c>
      <c r="L48" s="115"/>
      <c r="M48" s="117">
        <v>1</v>
      </c>
      <c r="N48" s="115" t="s">
        <v>27</v>
      </c>
      <c r="O48" s="115"/>
      <c r="P48" s="78"/>
    </row>
    <row r="49" spans="1:16" s="6" customFormat="1" ht="24.75" customHeight="1" x14ac:dyDescent="0.25">
      <c r="A49" s="143">
        <v>2</v>
      </c>
      <c r="B49" s="122" t="s">
        <v>2680</v>
      </c>
      <c r="C49" s="112"/>
      <c r="D49" s="110" t="s">
        <v>2682</v>
      </c>
      <c r="E49" s="145">
        <v>43452</v>
      </c>
      <c r="F49" s="145">
        <v>43799</v>
      </c>
      <c r="G49" s="160">
        <f t="shared" ref="G49:G50" si="2">IF(AND(E49&lt;&gt;"",F49&lt;&gt;""),((F49-E49)/30),"")</f>
        <v>11.566666666666666</v>
      </c>
      <c r="H49" s="114" t="s">
        <v>2707</v>
      </c>
      <c r="I49" s="113" t="s">
        <v>459</v>
      </c>
      <c r="J49" s="113" t="s">
        <v>483</v>
      </c>
      <c r="K49" s="116">
        <v>90912812</v>
      </c>
      <c r="L49" s="115"/>
      <c r="M49" s="117">
        <v>1</v>
      </c>
      <c r="N49" s="115" t="s">
        <v>27</v>
      </c>
      <c r="O49" s="115"/>
      <c r="P49" s="78"/>
    </row>
    <row r="50" spans="1:16" s="6" customFormat="1" ht="24.75" customHeight="1" x14ac:dyDescent="0.25">
      <c r="A50" s="143">
        <v>3</v>
      </c>
      <c r="B50" s="122" t="s">
        <v>2680</v>
      </c>
      <c r="C50" s="112"/>
      <c r="D50" s="110" t="s">
        <v>2683</v>
      </c>
      <c r="E50" s="145">
        <v>43405</v>
      </c>
      <c r="F50" s="145">
        <v>43434</v>
      </c>
      <c r="G50" s="160">
        <f t="shared" si="2"/>
        <v>0.96666666666666667</v>
      </c>
      <c r="H50" s="119" t="s">
        <v>2706</v>
      </c>
      <c r="I50" s="113" t="s">
        <v>459</v>
      </c>
      <c r="J50" s="113" t="s">
        <v>483</v>
      </c>
      <c r="K50" s="116">
        <v>73148117</v>
      </c>
      <c r="L50" s="115"/>
      <c r="M50" s="117">
        <v>1</v>
      </c>
      <c r="N50" s="115" t="s">
        <v>27</v>
      </c>
      <c r="O50" s="115"/>
      <c r="P50" s="78"/>
    </row>
    <row r="51" spans="1:16" s="6" customFormat="1" ht="24.75" customHeight="1" outlineLevel="1" x14ac:dyDescent="0.25">
      <c r="A51" s="143">
        <v>4</v>
      </c>
      <c r="B51" s="122" t="s">
        <v>2680</v>
      </c>
      <c r="C51" s="112"/>
      <c r="D51" s="110" t="s">
        <v>2684</v>
      </c>
      <c r="E51" s="145">
        <v>43085</v>
      </c>
      <c r="F51" s="145">
        <v>43404</v>
      </c>
      <c r="G51" s="160">
        <f t="shared" ref="G51:G107" si="3">IF(AND(E51&lt;&gt;"",F51&lt;&gt;""),((F51-E51)/30),"")</f>
        <v>10.633333333333333</v>
      </c>
      <c r="H51" s="114" t="s">
        <v>2705</v>
      </c>
      <c r="I51" s="113" t="s">
        <v>459</v>
      </c>
      <c r="J51" s="113" t="s">
        <v>483</v>
      </c>
      <c r="K51" s="116">
        <v>1003605908</v>
      </c>
      <c r="L51" s="115"/>
      <c r="M51" s="117">
        <v>1</v>
      </c>
      <c r="N51" s="115" t="s">
        <v>27</v>
      </c>
      <c r="O51" s="115"/>
      <c r="P51" s="78"/>
    </row>
    <row r="52" spans="1:16" s="7" customFormat="1" ht="24.75" customHeight="1" outlineLevel="1" x14ac:dyDescent="0.25">
      <c r="A52" s="144">
        <v>5</v>
      </c>
      <c r="B52" s="122" t="s">
        <v>2680</v>
      </c>
      <c r="C52" s="112"/>
      <c r="D52" s="110" t="s">
        <v>2686</v>
      </c>
      <c r="E52" s="145">
        <v>42716</v>
      </c>
      <c r="F52" s="145">
        <v>43084</v>
      </c>
      <c r="G52" s="160">
        <f t="shared" si="3"/>
        <v>12.266666666666667</v>
      </c>
      <c r="H52" s="119" t="s">
        <v>2704</v>
      </c>
      <c r="I52" s="113" t="s">
        <v>459</v>
      </c>
      <c r="J52" s="113" t="s">
        <v>483</v>
      </c>
      <c r="K52" s="116">
        <v>1157577248</v>
      </c>
      <c r="L52" s="115"/>
      <c r="M52" s="117">
        <v>1</v>
      </c>
      <c r="N52" s="115" t="s">
        <v>27</v>
      </c>
      <c r="O52" s="115"/>
      <c r="P52" s="79"/>
    </row>
    <row r="53" spans="1:16" s="7" customFormat="1" ht="24.75" customHeight="1" outlineLevel="1" x14ac:dyDescent="0.25">
      <c r="A53" s="144">
        <v>6</v>
      </c>
      <c r="B53" s="122" t="s">
        <v>2680</v>
      </c>
      <c r="C53" s="112"/>
      <c r="D53" s="110" t="s">
        <v>2685</v>
      </c>
      <c r="E53" s="145">
        <v>42401</v>
      </c>
      <c r="F53" s="145">
        <v>42719</v>
      </c>
      <c r="G53" s="160">
        <f t="shared" si="3"/>
        <v>10.6</v>
      </c>
      <c r="H53" s="119" t="s">
        <v>2703</v>
      </c>
      <c r="I53" s="113" t="s">
        <v>459</v>
      </c>
      <c r="J53" s="113" t="s">
        <v>483</v>
      </c>
      <c r="K53" s="116">
        <v>663718988</v>
      </c>
      <c r="L53" s="115"/>
      <c r="M53" s="117">
        <v>1</v>
      </c>
      <c r="N53" s="115" t="s">
        <v>27</v>
      </c>
      <c r="O53" s="115"/>
      <c r="P53" s="79"/>
    </row>
    <row r="54" spans="1:16" s="7" customFormat="1" ht="24.75" customHeight="1" outlineLevel="1" x14ac:dyDescent="0.25">
      <c r="A54" s="144">
        <v>7</v>
      </c>
      <c r="B54" s="122" t="s">
        <v>2680</v>
      </c>
      <c r="C54" s="112"/>
      <c r="D54" s="110" t="s">
        <v>2687</v>
      </c>
      <c r="E54" s="145">
        <v>42401</v>
      </c>
      <c r="F54" s="145">
        <v>42674</v>
      </c>
      <c r="G54" s="160">
        <f t="shared" si="3"/>
        <v>9.1</v>
      </c>
      <c r="H54" s="114" t="s">
        <v>2702</v>
      </c>
      <c r="I54" s="113" t="s">
        <v>459</v>
      </c>
      <c r="J54" s="113" t="s">
        <v>483</v>
      </c>
      <c r="K54" s="118">
        <v>54186570</v>
      </c>
      <c r="L54" s="115"/>
      <c r="M54" s="117">
        <v>1</v>
      </c>
      <c r="N54" s="115" t="s">
        <v>27</v>
      </c>
      <c r="O54" s="115"/>
      <c r="P54" s="79"/>
    </row>
    <row r="55" spans="1:16" s="7" customFormat="1" ht="24.75" customHeight="1" outlineLevel="1" x14ac:dyDescent="0.25">
      <c r="A55" s="144">
        <v>8</v>
      </c>
      <c r="B55" s="122" t="s">
        <v>2680</v>
      </c>
      <c r="C55" s="112"/>
      <c r="D55" s="110" t="s">
        <v>2688</v>
      </c>
      <c r="E55" s="145">
        <v>42037</v>
      </c>
      <c r="F55" s="145">
        <v>42369</v>
      </c>
      <c r="G55" s="160">
        <f t="shared" si="3"/>
        <v>11.066666666666666</v>
      </c>
      <c r="H55" s="114" t="s">
        <v>2701</v>
      </c>
      <c r="I55" s="113" t="s">
        <v>459</v>
      </c>
      <c r="J55" s="113" t="s">
        <v>483</v>
      </c>
      <c r="K55" s="118">
        <v>90664904</v>
      </c>
      <c r="L55" s="115"/>
      <c r="M55" s="117">
        <v>1</v>
      </c>
      <c r="N55" s="115" t="s">
        <v>27</v>
      </c>
      <c r="O55" s="115"/>
      <c r="P55" s="79"/>
    </row>
    <row r="56" spans="1:16" s="7" customFormat="1" ht="24.75" customHeight="1" outlineLevel="1" x14ac:dyDescent="0.25">
      <c r="A56" s="144">
        <v>9</v>
      </c>
      <c r="B56" s="122" t="s">
        <v>2680</v>
      </c>
      <c r="C56" s="112"/>
      <c r="D56" s="110" t="s">
        <v>2689</v>
      </c>
      <c r="E56" s="145">
        <v>41660</v>
      </c>
      <c r="F56" s="145">
        <v>42034</v>
      </c>
      <c r="G56" s="160">
        <f t="shared" si="3"/>
        <v>12.466666666666667</v>
      </c>
      <c r="H56" s="114" t="s">
        <v>2700</v>
      </c>
      <c r="I56" s="113" t="s">
        <v>459</v>
      </c>
      <c r="J56" s="113" t="s">
        <v>483</v>
      </c>
      <c r="K56" s="118">
        <v>76658362</v>
      </c>
      <c r="L56" s="115"/>
      <c r="M56" s="117">
        <v>1</v>
      </c>
      <c r="N56" s="115" t="s">
        <v>27</v>
      </c>
      <c r="O56" s="115"/>
      <c r="P56" s="79"/>
    </row>
    <row r="57" spans="1:16" s="7" customFormat="1" ht="24.75" customHeight="1" outlineLevel="1" x14ac:dyDescent="0.25">
      <c r="A57" s="144">
        <v>10</v>
      </c>
      <c r="B57" s="122" t="s">
        <v>2680</v>
      </c>
      <c r="C57" s="65"/>
      <c r="D57" s="63" t="s">
        <v>2690</v>
      </c>
      <c r="E57" s="145">
        <v>41989</v>
      </c>
      <c r="F57" s="145">
        <v>42369</v>
      </c>
      <c r="G57" s="160">
        <f t="shared" si="3"/>
        <v>12.666666666666666</v>
      </c>
      <c r="H57" s="64" t="s">
        <v>2698</v>
      </c>
      <c r="I57" s="63" t="s">
        <v>459</v>
      </c>
      <c r="J57" s="63" t="s">
        <v>483</v>
      </c>
      <c r="K57" s="66">
        <v>852446524</v>
      </c>
      <c r="L57" s="65"/>
      <c r="M57" s="67">
        <v>1</v>
      </c>
      <c r="N57" s="65" t="s">
        <v>27</v>
      </c>
      <c r="O57" s="65"/>
      <c r="P57" s="79"/>
    </row>
    <row r="58" spans="1:16" s="7" customFormat="1" ht="24.75" customHeight="1" outlineLevel="1" x14ac:dyDescent="0.25">
      <c r="A58" s="144">
        <v>11</v>
      </c>
      <c r="B58" s="122" t="s">
        <v>2680</v>
      </c>
      <c r="C58" s="65"/>
      <c r="D58" s="63" t="s">
        <v>2691</v>
      </c>
      <c r="E58" s="145">
        <v>41944</v>
      </c>
      <c r="F58" s="145">
        <v>42004</v>
      </c>
      <c r="G58" s="160">
        <f t="shared" si="3"/>
        <v>2</v>
      </c>
      <c r="H58" s="64" t="s">
        <v>2698</v>
      </c>
      <c r="I58" s="63" t="s">
        <v>459</v>
      </c>
      <c r="J58" s="63" t="s">
        <v>483</v>
      </c>
      <c r="K58" s="66">
        <v>103546200</v>
      </c>
      <c r="L58" s="65"/>
      <c r="M58" s="67">
        <v>1</v>
      </c>
      <c r="N58" s="65" t="s">
        <v>27</v>
      </c>
      <c r="O58" s="65"/>
      <c r="P58" s="79"/>
    </row>
    <row r="59" spans="1:16" s="7" customFormat="1" ht="24.75" customHeight="1" outlineLevel="1" x14ac:dyDescent="0.25">
      <c r="A59" s="144">
        <v>12</v>
      </c>
      <c r="B59" s="122" t="s">
        <v>2680</v>
      </c>
      <c r="C59" s="65"/>
      <c r="D59" s="63" t="s">
        <v>2692</v>
      </c>
      <c r="E59" s="145">
        <v>41852</v>
      </c>
      <c r="F59" s="145">
        <v>41943</v>
      </c>
      <c r="G59" s="160">
        <f t="shared" si="3"/>
        <v>3.0333333333333332</v>
      </c>
      <c r="H59" s="64" t="s">
        <v>2698</v>
      </c>
      <c r="I59" s="63" t="s">
        <v>459</v>
      </c>
      <c r="J59" s="63" t="s">
        <v>483</v>
      </c>
      <c r="K59" s="66">
        <v>203219880</v>
      </c>
      <c r="L59" s="65"/>
      <c r="M59" s="67">
        <v>1</v>
      </c>
      <c r="N59" s="65" t="s">
        <v>27</v>
      </c>
      <c r="O59" s="65"/>
      <c r="P59" s="79"/>
    </row>
    <row r="60" spans="1:16" s="7" customFormat="1" ht="24.75" customHeight="1" outlineLevel="1" x14ac:dyDescent="0.25">
      <c r="A60" s="144">
        <v>13</v>
      </c>
      <c r="B60" s="122" t="s">
        <v>2680</v>
      </c>
      <c r="C60" s="65"/>
      <c r="D60" s="63" t="s">
        <v>2693</v>
      </c>
      <c r="E60" s="145">
        <v>41302</v>
      </c>
      <c r="F60" s="145">
        <v>41613</v>
      </c>
      <c r="G60" s="160">
        <f t="shared" si="3"/>
        <v>10.366666666666667</v>
      </c>
      <c r="H60" s="64" t="s">
        <v>2699</v>
      </c>
      <c r="I60" s="63" t="s">
        <v>459</v>
      </c>
      <c r="J60" s="63" t="s">
        <v>483</v>
      </c>
      <c r="K60" s="66">
        <v>138808049</v>
      </c>
      <c r="L60" s="65"/>
      <c r="M60" s="67">
        <v>1</v>
      </c>
      <c r="N60" s="65" t="s">
        <v>27</v>
      </c>
      <c r="O60" s="65"/>
      <c r="P60" s="79"/>
    </row>
    <row r="61" spans="1:16" s="7" customFormat="1" ht="24.75" customHeight="1" outlineLevel="1" x14ac:dyDescent="0.25">
      <c r="A61" s="144">
        <v>14</v>
      </c>
      <c r="B61" s="122" t="s">
        <v>2680</v>
      </c>
      <c r="C61" s="65"/>
      <c r="D61" s="63" t="s">
        <v>2694</v>
      </c>
      <c r="E61" s="145">
        <v>41256</v>
      </c>
      <c r="F61" s="145">
        <v>41851</v>
      </c>
      <c r="G61" s="160">
        <f t="shared" si="3"/>
        <v>19.833333333333332</v>
      </c>
      <c r="H61" s="64" t="s">
        <v>2697</v>
      </c>
      <c r="I61" s="63" t="s">
        <v>459</v>
      </c>
      <c r="J61" s="63" t="s">
        <v>483</v>
      </c>
      <c r="K61" s="66">
        <v>708898400</v>
      </c>
      <c r="L61" s="65"/>
      <c r="M61" s="67">
        <v>1</v>
      </c>
      <c r="N61" s="65" t="s">
        <v>27</v>
      </c>
      <c r="O61" s="65"/>
      <c r="P61" s="79"/>
    </row>
    <row r="62" spans="1:16" s="7" customFormat="1" ht="24.75" customHeight="1" outlineLevel="1" x14ac:dyDescent="0.25">
      <c r="A62" s="144">
        <v>15</v>
      </c>
      <c r="B62" s="122" t="s">
        <v>2680</v>
      </c>
      <c r="C62" s="65"/>
      <c r="D62" s="63" t="s">
        <v>2695</v>
      </c>
      <c r="E62" s="145">
        <v>41183</v>
      </c>
      <c r="F62" s="145">
        <v>41274</v>
      </c>
      <c r="G62" s="160">
        <f t="shared" si="3"/>
        <v>3.0333333333333332</v>
      </c>
      <c r="H62" s="122" t="s">
        <v>2696</v>
      </c>
      <c r="I62" s="63" t="s">
        <v>459</v>
      </c>
      <c r="J62" s="63" t="s">
        <v>483</v>
      </c>
      <c r="K62" s="66">
        <v>112435200</v>
      </c>
      <c r="L62" s="65"/>
      <c r="M62" s="67">
        <v>1</v>
      </c>
      <c r="N62" s="65" t="s">
        <v>27</v>
      </c>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2678</v>
      </c>
      <c r="E114" s="145">
        <v>43890</v>
      </c>
      <c r="F114" s="145">
        <v>44196</v>
      </c>
      <c r="G114" s="160">
        <f>IF(AND(E114&lt;&gt;"",F114&lt;&gt;""),((F114-E114)/30),"")</f>
        <v>10.199999999999999</v>
      </c>
      <c r="H114" s="119" t="s">
        <v>2677</v>
      </c>
      <c r="I114" s="121" t="s">
        <v>459</v>
      </c>
      <c r="J114" s="121" t="s">
        <v>483</v>
      </c>
      <c r="K114" s="123">
        <v>1342380288</v>
      </c>
      <c r="L114" s="100">
        <f>+IF(AND(K114&gt;0,O114="Ejecución"),(K114/877802)*Tabla28[[#This Row],[% participación]],IF(AND(K114&gt;0,O114&lt;&gt;"Ejecución"),"-",""))</f>
        <v>1529.251799380726</v>
      </c>
      <c r="M114" s="124"/>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91507752</v>
      </c>
      <c r="F185" s="92"/>
      <c r="G185" s="93"/>
      <c r="H185" s="88"/>
      <c r="I185" s="90" t="s">
        <v>2627</v>
      </c>
      <c r="J185" s="166">
        <f>+SUM(M179:M183)</f>
        <v>0.02</v>
      </c>
      <c r="K185" s="236" t="s">
        <v>2628</v>
      </c>
      <c r="L185" s="236"/>
      <c r="M185" s="94">
        <f>+J185*(SUM(K20:K35))</f>
        <v>45753876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33409</v>
      </c>
      <c r="D193" s="5"/>
      <c r="E193" s="126">
        <v>1624</v>
      </c>
      <c r="F193" s="5"/>
      <c r="G193" s="5"/>
      <c r="H193" s="147" t="s">
        <v>2679</v>
      </c>
      <c r="J193" s="5"/>
      <c r="K193" s="127">
        <v>41183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2709</v>
      </c>
      <c r="J211" s="27" t="s">
        <v>2622</v>
      </c>
      <c r="K211" s="148" t="s">
        <v>2712</v>
      </c>
      <c r="L211" s="21"/>
      <c r="M211" s="21"/>
      <c r="N211" s="21"/>
      <c r="O211" s="8"/>
    </row>
    <row r="212" spans="1:15" x14ac:dyDescent="0.25">
      <c r="A212" s="9"/>
      <c r="B212" s="27" t="s">
        <v>2619</v>
      </c>
      <c r="C212" s="147" t="s">
        <v>2679</v>
      </c>
      <c r="D212" s="21"/>
      <c r="G212" s="27" t="s">
        <v>2621</v>
      </c>
      <c r="H212" s="148" t="s">
        <v>2710</v>
      </c>
      <c r="J212" s="27" t="s">
        <v>2623</v>
      </c>
      <c r="K212" s="147" t="s">
        <v>2711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2020-12-29T18:16:26Z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