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dro\Desktop\sucre\SINGULAR 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<sst xmlns="http://schemas.openxmlformats.org/spreadsheetml/2006/main" count="3177" uniqueCount="2714">
  <si>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</si>
  <si>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</si>
  <si>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</si>
  <si>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</si>
  <si>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</si>
  <si>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</si>
  <si>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</si>
  <si>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</si>
  <si>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</si>
  <si>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</si>
  <si>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</si>
  <si>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</si>
  <si>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</si>
  <si>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</si>
  <si>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</si>
  <si>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</si>
  <si>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</si>
  <si>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</si>
  <si>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</si>
  <si>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</si>
  <si>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</si>
  <si>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</si>
  <si>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</si>
  <si>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</si>
  <si>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</si>
  <si>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</si>
  <si>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</si>
  <si>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</si>
  <si>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</si>
  <si>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</si>
  <si>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</si>
  <si>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</si>
  <si>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</si>
  <si>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</si>
  <si>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</si>
  <si>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</si>
  <si>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</si>
  <si>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</si>
  <si>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</si>
  <si>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</si>
  <si>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</si>
  <si>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</si>
  <si>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</si>
  <si>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</si>
  <si>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</si>
  <si>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</si>
  <si>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</si>
  <si>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</si>
  <si>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</si>
  <si>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</si>
  <si>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</si>
  <si>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</si>
  <si>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</si>
  <si>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</si>
  <si>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</si>
  <si>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</si>
  <si>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</si>
  <si>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</si>
  <si>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</si>
  <si>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</si>
  <si>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</si>
  <si>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</si>
  <si>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</si>
  <si>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</si>
  <si>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</si>
  <si>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</si>
  <si>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</si>
  <si>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</si>
  <si>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</si>
  <si>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</si>
  <si>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</si>
  <si>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</si>
  <si>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</si>
  <si>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</si>
  <si>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</si>
  <si>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</si>
  <si>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</si>
  <si>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</si>
  <si>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</si>
  <si>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</si>
  <si>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</si>
  <si>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</si>
  <si>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</si>
  <si>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</si>
  <si>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</si>
  <si>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</si>
  <si>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</si>
  <si>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</si>
  <si>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</si>
  <si>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</si>
  <si>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</si>
  <si>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</si>
  <si>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</si>
  <si>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</si>
  <si>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</si>
  <si>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</si>
  <si>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</si>
  <si>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</si>
  <si>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</si>
  <si>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</si>
  <si>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</si>
  <si>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</si>
  <si>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</si>
  <si>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</si>
  <si>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</si>
  <si>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</si>
  <si>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</si>
  <si>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</si>
  <si>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</si>
  <si>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</si>
  <si>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</si>
  <si>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</si>
  <si>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</si>
  <si>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</si>
  <si>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</si>
  <si>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</si>
  <si>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</si>
  <si>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</si>
  <si>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</si>
  <si>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</si>
  <si>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</si>
  <si>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</si>
  <si>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</si>
  <si>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</si>
  <si>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</si>
  <si>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</si>
  <si>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</si>
  <si>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</si>
  <si>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</si>
  <si>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</si>
  <si>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</si>
  <si>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</si>
  <si>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</si>
  <si>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</si>
  <si>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</si>
  <si>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</si>
  <si>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</si>
  <si>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</si>
  <si>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</si>
  <si>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</si>
  <si>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</si>
  <si>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</si>
  <si>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</si>
  <si>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</si>
  <si>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</si>
  <si>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</si>
  <si>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</si>
  <si>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</si>
  <si>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</si>
  <si>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</si>
  <si>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</si>
  <si>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</si>
  <si>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</si>
  <si>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</si>
  <si>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</si>
  <si>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</si>
  <si>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</si>
  <si>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</si>
  <si>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</si>
  <si>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</si>
  <si>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</si>
  <si>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</si>
  <si>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</si>
  <si>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</si>
  <si>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</si>
  <si>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</si>
  <si>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</si>
  <si>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</si>
  <si>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</si>
  <si>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</si>
  <si>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</si>
  <si>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</si>
  <si>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</si>
  <si>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</si>
  <si>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</si>
  <si>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</si>
  <si>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</si>
  <si>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</si>
  <si>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</si>
  <si>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</si>
  <si>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</si>
  <si>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</si>
  <si>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</si>
  <si>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</si>
  <si>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</si>
  <si>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</si>
  <si>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</si>
  <si>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</si>
  <si>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</si>
  <si>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</si>
  <si>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</si>
  <si>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</si>
  <si>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</si>
  <si>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</si>
  <si>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</si>
  <si>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</si>
  <si>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</si>
  <si>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</si>
  <si>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</si>
  <si>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</si>
  <si>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</si>
  <si>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</si>
  <si>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</si>
  <si>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</si>
  <si>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</si>
  <si>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</si>
  <si>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</si>
  <si>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</si>
  <si>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</si>
  <si>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</si>
  <si>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</si>
  <si>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</si>
  <si>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</si>
  <si>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</si>
  <si>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</si>
  <si>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</si>
  <si>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</si>
  <si>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</si>
  <si>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</si>
  <si>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</si>
  <si>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</si>
  <si>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</si>
  <si>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</si>
  <si>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</si>
  <si>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</si>
  <si>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</si>
  <si>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</si>
  <si>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</si>
  <si>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</si>
  <si>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</si>
  <si>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</si>
  <si>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</si>
  <si>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</si>
  <si>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</si>
  <si>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</si>
  <si>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</si>
  <si>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</si>
  <si>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</si>
  <si>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</si>
  <si>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</si>
  <si>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</si>
  <si>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</si>
  <si>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</si>
  <si>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</si>
  <si>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</si>
  <si>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</si>
  <si>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</si>
  <si>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</si>
  <si>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</si>
  <si>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</si>
  <si>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</si>
  <si>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</si>
  <si>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</si>
  <si>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</si>
  <si>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</si>
  <si>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</si>
  <si>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</si>
  <si>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</si>
  <si>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</si>
  <si>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</si>
  <si>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</si>
  <si>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</si>
  <si>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</si>
  <si>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</si>
  <si>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</si>
  <si>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</si>
  <si>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</si>
  <si>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</si>
  <si>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</si>
  <si>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</si>
  <si>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</si>
  <si>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</si>
  <si>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</si>
  <si>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</si>
  <si>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</si>
  <si>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</si>
  <si>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</si>
  <si>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</si>
  <si>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</si>
  <si>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</si>
  <si>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</si>
  <si>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</si>
  <si>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</si>
  <si>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</si>
  <si>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</si>
  <si>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</si>
  <si>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</si>
  <si>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</si>
  <si>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</si>
  <si>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</si>
  <si>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</si>
  <si>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</si>
  <si>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</si>
  <si>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</si>
  <si>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</si>
  <si>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</si>
  <si>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</si>
  <si>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</si>
  <si>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</si>
  <si>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</si>
  <si>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</si>
  <si>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</si>
  <si>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</si>
  <si>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</si>
  <si>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</si>
  <si>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</si>
  <si>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</si>
  <si>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</si>
  <si>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</si>
  <si>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</si>
  <si>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</si>
  <si>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</si>
  <si>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</si>
  <si>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</si>
  <si>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</si>
  <si>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</si>
  <si>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</si>
  <si>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</si>
  <si>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</si>
  <si>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</si>
  <si>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</si>
  <si>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</si>
  <si>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</si>
  <si>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</si>
  <si>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</si>
  <si>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</si>
  <si>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</si>
  <si>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</si>
  <si>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</si>
  <si>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</si>
  <si>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</si>
  <si>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</si>
  <si>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</si>
  <si>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</si>
  <si>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</si>
  <si>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</si>
  <si>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</si>
  <si>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</si>
  <si>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</si>
  <si>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</si>
  <si>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</si>
  <si>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</si>
  <si>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</si>
  <si>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</si>
  <si>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</si>
  <si>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</si>
  <si>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</si>
  <si>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</si>
  <si>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</si>
  <si>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</si>
  <si>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</si>
  <si>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</si>
  <si>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</si>
  <si>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</si>
  <si>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</si>
  <si>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</si>
  <si>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</si>
  <si>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</si>
  <si>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</si>
  <si>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</si>
  <si>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</si>
  <si>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</si>
  <si>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</si>
  <si>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</si>
  <si>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</si>
  <si>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</si>
  <si>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</si>
  <si>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</si>
  <si>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</si>
  <si>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</si>
  <si>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</si>
  <si>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</si>
  <si>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</si>
  <si>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</si>
  <si>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</si>
  <si>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</si>
  <si>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</si>
  <si>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</si>
  <si>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</si>
  <si>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</si>
  <si>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</si>
  <si>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</si>
  <si>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</si>
  <si>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</si>
  <si>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</si>
  <si>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</si>
  <si>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</si>
  <si>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</si>
  <si>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</si>
  <si>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</si>
  <si>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</si>
  <si>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</si>
  <si>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</si>
  <si>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</si>
  <si>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</si>
  <si>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</si>
  <si>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</si>
  <si>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</si>
  <si>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</si>
  <si>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</si>
  <si>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</si>
  <si>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</si>
  <si>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</si>
  <si>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</si>
  <si>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</si>
  <si>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</si>
  <si>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</si>
  <si>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</si>
  <si>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</si>
  <si>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</si>
  <si>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</si>
  <si>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</si>
  <si>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</si>
  <si>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</si>
  <si>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</si>
  <si>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</si>
  <si>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</si>
  <si>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</si>
  <si>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</si>
  <si>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</si>
  <si>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</si>
  <si>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</si>
  <si>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</si>
  <si>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</si>
  <si>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</si>
  <si>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</si>
  <si>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</si>
  <si>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</si>
  <si>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</si>
  <si>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</si>
  <si>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</si>
  <si>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</si>
  <si>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</si>
  <si>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</si>
  <si>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</si>
  <si>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</si>
  <si>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</si>
  <si>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</si>
  <si>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</si>
  <si>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</si>
  <si>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</si>
  <si>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</si>
  <si>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</si>
  <si>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</si>
  <si>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</si>
  <si>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</si>
  <si>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</si>
  <si>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</si>
  <si>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</si>
  <si>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</si>
  <si>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</si>
  <si>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</si>
  <si>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</si>
  <si>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</si>
  <si>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</si>
  <si>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</si>
  <si>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</si>
  <si>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</si>
  <si>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</si>
  <si>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</si>
  <si>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</si>
  <si>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</si>
  <si>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</si>
  <si>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</si>
  <si>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</si>
  <si>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</si>
  <si>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</si>
  <si>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</si>
  <si>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</si>
  <si>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</si>
  <si>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</si>
  <si>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</si>
  <si>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</si>
  <si>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</si>
  <si>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</si>
  <si>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</si>
  <si>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</si>
  <si>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</si>
  <si>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</si>
  <si>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</si>
  <si>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</si>
  <si>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</si>
  <si>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</si>
  <si>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</si>
  <si>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</si>
  <si>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</si>
  <si>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</si>
  <si>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</si>
  <si>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</si>
  <si>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</si>
  <si>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</si>
  <si>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</si>
  <si>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</si>
  <si>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</si>
  <si>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</si>
  <si>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</si>
  <si>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</si>
  <si>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</si>
  <si>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</si>
  <si>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</si>
  <si>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</si>
  <si>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</si>
  <si>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</si>
  <si>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</si>
  <si>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</si>
  <si>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</si>
  <si>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</si>
  <si>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</si>
  <si>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</si>
  <si>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</si>
  <si>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</si>
  <si>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</si>
  <si>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</si>
  <si>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</si>
  <si>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</si>
  <si>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</si>
  <si>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</si>
  <si>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</si>
  <si>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</si>
  <si>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</si>
  <si>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</si>
  <si>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</si>
  <si>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</si>
  <si>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</si>
  <si>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</si>
  <si>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</si>
  <si>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</si>
  <si>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</si>
  <si>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</si>
  <si>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</si>
  <si>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</si>
  <si>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</si>
  <si>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</si>
  <si>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</si>
  <si>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</si>
  <si>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</si>
  <si>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</si>
  <si>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</si>
  <si>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</si>
  <si>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</si>
  <si>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</si>
  <si>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</si>
  <si>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</si>
  <si>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</si>
  <si>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</si>
  <si>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</si>
  <si>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</si>
  <si>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</si>
  <si>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</si>
  <si>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</si>
  <si>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</si>
  <si>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</si>
  <si>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</si>
  <si>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</si>
  <si>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</si>
  <si>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</si>
  <si>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</si>
  <si>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</si>
  <si>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</si>
  <si>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</si>
  <si>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</si>
  <si>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</si>
  <si>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</si>
  <si>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</si>
  <si>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</si>
  <si>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</si>
  <si>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</si>
  <si>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</si>
  <si>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</si>
  <si>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</si>
  <si>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</si>
  <si>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</si>
  <si>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</si>
  <si>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</si>
  <si>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</si>
  <si>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</si>
  <si>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</si>
  <si>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</si>
  <si>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</si>
  <si>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</si>
  <si>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</si>
  <si>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</si>
  <si>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</si>
  <si>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</si>
  <si>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</si>
  <si>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</si>
  <si>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</si>
  <si>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</si>
  <si>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</si>
  <si>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</si>
  <si>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</si>
  <si>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</si>
  <si>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</si>
  <si>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</si>
  <si>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</si>
  <si>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</si>
  <si>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</si>
  <si>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</si>
  <si>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</si>
  <si>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</si>
  <si>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</si>
  <si>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</si>
  <si>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</si>
  <si>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</si>
  <si>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</si>
  <si>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</si>
  <si>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</si>
  <si>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</si>
  <si>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</si>
  <si>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</si>
  <si>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</si>
  <si>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</si>
  <si>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</si>
  <si>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</si>
  <si>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</si>
  <si>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</si>
  <si>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</si>
  <si>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</si>
  <si>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</si>
  <si>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</si>
  <si>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</si>
  <si>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</si>
  <si>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</si>
  <si>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</si>
  <si>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</si>
  <si>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</si>
  <si>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</si>
  <si>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</si>
  <si>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</si>
  <si>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</si>
  <si>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</si>
  <si>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</si>
  <si>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</si>
  <si>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</si>
  <si>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</si>
  <si>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</si>
  <si>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</si>
  <si>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</si>
  <si>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</si>
  <si>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</si>
  <si>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</si>
  <si>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</si>
  <si>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</si>
  <si>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</si>
  <si>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</si>
  <si>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</si>
  <si>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</si>
  <si>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</si>
  <si>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</si>
  <si>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</si>
  <si>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</si>
  <si>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</si>
  <si>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</si>
  <si>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</si>
  <si>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</si>
  <si>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</si>
  <si>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</si>
  <si>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</si>
  <si>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</si>
  <si>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</si>
  <si>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</si>
  <si>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</si>
  <si>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</si>
  <si>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</si>
  <si>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</si>
  <si>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</si>
  <si>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</si>
  <si>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</si>
  <si>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</si>
  <si>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</si>
  <si>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</si>
  <si>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</si>
  <si>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</si>
  <si>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</si>
  <si>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</si>
  <si>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</si>
  <si>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</si>
  <si>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</si>
  <si>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</si>
  <si>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</si>
  <si>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</si>
  <si>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</si>
  <si>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</si>
  <si>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</si>
  <si>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</si>
  <si>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</si>
  <si>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</si>
  <si>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</si>
  <si>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</si>
  <si>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</si>
  <si>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</si>
  <si>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</si>
  <si>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</si>
  <si>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</si>
  <si>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</si>
  <si>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</si>
  <si>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</si>
  <si>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</si>
  <si>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</si>
  <si>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</si>
  <si>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</si>
  <si>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</si>
  <si>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</si>
  <si>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</si>
  <si>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</si>
  <si>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</si>
  <si>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</si>
  <si>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</si>
  <si>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</si>
  <si>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</si>
  <si>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</si>
  <si>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</si>
  <si>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</si>
  <si>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</si>
  <si>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</si>
  <si>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</si>
  <si>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</si>
  <si>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</si>
  <si>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</si>
  <si>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</si>
  <si>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</si>
  <si>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</si>
  <si>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</si>
  <si>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</si>
  <si>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</si>
  <si>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</si>
  <si>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</si>
  <si>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</si>
  <si>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</si>
  <si>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</si>
  <si>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</si>
  <si>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</si>
  <si>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</si>
  <si>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</si>
  <si>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</si>
  <si>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</si>
  <si>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</si>
  <si>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</si>
  <si>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</si>
  <si>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</si>
  <si>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</si>
  <si>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</si>
  <si>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</si>
  <si>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</si>
  <si>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</si>
  <si>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</si>
  <si>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</si>
  <si>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</si>
  <si>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</si>
  <si>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</si>
  <si>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</si>
  <si>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</si>
  <si>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</si>
  <si>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</si>
  <si>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</si>
  <si>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</si>
  <si>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</si>
  <si>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</si>
  <si>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</si>
  <si>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</si>
  <si>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</si>
  <si>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</si>
  <si>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</si>
  <si>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</si>
  <si>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</si>
  <si>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</si>
  <si>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</si>
  <si>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</si>
  <si>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</si>
  <si>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</si>
  <si>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</si>
  <si>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</si>
  <si>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</si>
  <si>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</si>
  <si>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</si>
  <si>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</si>
  <si>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</si>
  <si>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</si>
  <si>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</si>
  <si>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</si>
  <si>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</si>
  <si>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</si>
  <si>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</si>
  <si>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</si>
  <si>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</si>
  <si>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</si>
  <si>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</si>
  <si>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</si>
  <si>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</si>
  <si>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</si>
  <si>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</si>
  <si>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</si>
  <si>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</si>
  <si>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</si>
  <si>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</si>
  <si>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</si>
  <si>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</si>
  <si>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</si>
  <si>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</si>
  <si>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</si>
  <si>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</si>
  <si>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</si>
  <si>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</si>
  <si>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</si>
  <si>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</si>
  <si>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</si>
  <si>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</si>
  <si>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</si>
  <si>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</si>
  <si>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</si>
  <si>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</si>
  <si>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</si>
  <si>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</si>
  <si>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</si>
  <si>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</si>
  <si>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</si>
  <si>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</si>
  <si>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</si>
  <si>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</si>
  <si>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</si>
  <si>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</si>
  <si>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</si>
  <si>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</si>
  <si>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</si>
  <si>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</si>
  <si>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</si>
  <si>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</si>
  <si>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</si>
  <si>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</si>
  <si>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</si>
  <si>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</si>
  <si>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</si>
  <si>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</si>
  <si>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</si>
  <si>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</si>
  <si>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</si>
  <si>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</si>
  <si>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</si>
  <si>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</si>
  <si>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</si>
  <si>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</si>
  <si>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</si>
  <si>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</si>
  <si>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</si>
  <si>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</si>
  <si>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</si>
  <si>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</si>
  <si>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</si>
  <si>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</si>
  <si>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</si>
  <si>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</si>
  <si>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</si>
  <si>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</si>
  <si>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</si>
  <si>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</si>
  <si>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</si>
  <si>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</si>
  <si>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</si>
  <si>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</si>
  <si>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</si>
  <si>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</si>
  <si>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</si>
  <si>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</si>
  <si>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</si>
  <si>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</si>
  <si>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</si>
  <si>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</si>
  <si>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</si>
  <si>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</si>
  <si>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</si>
  <si>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</si>
  <si>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</si>
  <si>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</si>
  <si>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</si>
  <si>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</si>
  <si>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</si>
  <si>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</si>
  <si>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</si>
  <si>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</si>
  <si>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</si>
  <si>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</si>
  <si>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</si>
  <si>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</si>
  <si>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</si>
  <si>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</si>
  <si>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</si>
  <si>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</si>
  <si>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</si>
  <si>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</si>
  <si>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</si>
  <si>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</si>
  <si>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</si>
  <si>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</si>
  <si>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</si>
  <si>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</si>
  <si>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</si>
  <si>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</si>
  <si>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</si>
  <si>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</si>
  <si>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</si>
  <si>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</si>
  <si>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</si>
  <si>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</si>
  <si>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</si>
  <si>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</si>
  <si>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</si>
  <si>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</si>
  <si>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</si>
  <si>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</si>
  <si>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</si>
  <si>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</si>
  <si>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</si>
  <si>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</si>
  <si>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</si>
  <si>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</si>
  <si>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</si>
  <si>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</si>
  <si>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</si>
  <si>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</si>
  <si>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</si>
  <si>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</si>
  <si>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</si>
  <si>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</si>
  <si>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</si>
  <si>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</si>
  <si>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</si>
  <si>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</si>
  <si>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</si>
  <si>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</si>
  <si>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</si>
  <si>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</si>
  <si>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</si>
  <si>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</si>
  <si>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</si>
  <si>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</si>
  <si>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</si>
  <si>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</si>
  <si>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</si>
  <si>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</si>
  <si>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</si>
  <si>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</si>
  <si>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</si>
  <si>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</si>
  <si>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</si>
  <si>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</si>
  <si>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</si>
  <si>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</si>
  <si>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</si>
  <si>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</si>
  <si>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</si>
  <si>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</si>
  <si>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</si>
  <si>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</si>
  <si>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</si>
  <si>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</si>
  <si>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</si>
  <si>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</si>
  <si>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</si>
  <si>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</si>
  <si>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</si>
  <si>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</si>
  <si>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</si>
  <si>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</si>
  <si>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</si>
  <si>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</si>
  <si>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</si>
  <si>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</si>
  <si>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</si>
  <si>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</si>
  <si>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</si>
  <si>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</si>
  <si>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</si>
  <si>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</si>
  <si>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</si>
  <si>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</si>
  <si>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</si>
  <si>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</si>
  <si>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</si>
  <si>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</si>
  <si>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</si>
  <si>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</si>
  <si>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</si>
  <si>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</si>
  <si>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</si>
  <si>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</si>
  <si>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</si>
  <si>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</si>
  <si>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</si>
  <si>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</si>
  <si>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</si>
  <si>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</si>
  <si>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</si>
  <si>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</si>
  <si>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</si>
  <si>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</si>
  <si>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</si>
  <si>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</si>
  <si>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</si>
  <si>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</si>
  <si>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</si>
  <si>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</si>
  <si>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</si>
  <si>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</si>
  <si>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</si>
  <si>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</si>
  <si>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</si>
  <si>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</si>
  <si>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</si>
  <si>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</si>
  <si>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</si>
  <si>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</si>
  <si>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</si>
  <si>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</si>
  <si>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</si>
  <si>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</si>
  <si>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</si>
  <si>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</si>
  <si>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</si>
  <si>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</si>
  <si>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</si>
  <si>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</si>
  <si>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</si>
  <si>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</si>
  <si>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</si>
  <si>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</si>
  <si>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</si>
  <si>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</si>
  <si>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</si>
  <si>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</si>
  <si>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</si>
  <si>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</si>
  <si>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</si>
  <si>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</si>
  <si>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</si>
  <si>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</si>
  <si>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</si>
  <si>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</si>
  <si>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</si>
  <si>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</si>
  <si>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</si>
  <si>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</si>
  <si>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</si>
  <si>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</si>
  <si>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</si>
  <si>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</si>
  <si>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</si>
  <si>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</si>
  <si>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</si>
  <si>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</si>
  <si>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</si>
  <si>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</si>
  <si>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</si>
  <si>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</si>
  <si>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</si>
  <si>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</si>
  <si>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</si>
  <si>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</si>
  <si>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</si>
  <si>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</si>
  <si>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</si>
  <si>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</si>
  <si>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</si>
  <si>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</si>
  <si>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</si>
  <si>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</si>
  <si>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</si>
  <si>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</si>
  <si>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</si>
  <si>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</si>
  <si>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</si>
  <si>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</si>
  <si>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</si>
  <si>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</si>
  <si>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</si>
  <si>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</si>
  <si>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</si>
  <si>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</si>
  <si>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</si>
  <si>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</si>
  <si>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</si>
  <si>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</si>
  <si>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</si>
  <si>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</si>
  <si>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</si>
  <si>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</si>
  <si>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</si>
  <si>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</si>
  <si>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</si>
  <si>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</si>
  <si>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</si>
  <si>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</si>
  <si>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</si>
  <si>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</si>
  <si>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</si>
  <si>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</si>
  <si>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</si>
  <si>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</si>
  <si>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</si>
  <si>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</si>
  <si>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</si>
  <si>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</si>
  <si>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</si>
  <si>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</si>
  <si>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</si>
  <si>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</si>
  <si>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</si>
  <si>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</si>
  <si>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</si>
  <si>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</si>
  <si>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</si>
  <si>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</si>
  <si>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</si>
  <si>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</si>
  <si>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</si>
  <si>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</si>
  <si>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</si>
  <si>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</si>
  <si>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</si>
  <si>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</si>
  <si>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</si>
  <si>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</si>
  <si>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</si>
  <si>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</si>
  <si>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</si>
  <si>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</si>
  <si>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</si>
  <si>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</si>
  <si>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</si>
  <si>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</si>
  <si>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</si>
  <si>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</si>
  <si>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</si>
  <si>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</si>
  <si>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</si>
  <si>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</si>
  <si>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</si>
  <si>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</si>
  <si>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</si>
  <si>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</si>
  <si>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</si>
  <si>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</si>
  <si>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</si>
  <si>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</si>
  <si>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</si>
  <si>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</si>
  <si>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</si>
  <si>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</si>
  <si>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</si>
  <si>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</si>
  <si>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</si>
  <si>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</si>
  <si>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</si>
  <si>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</si>
  <si>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</si>
  <si>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</si>
  <si>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</si>
  <si>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</si>
  <si>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</si>
  <si>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</si>
  <si>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</si>
  <si>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</si>
  <si>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</si>
  <si>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</si>
  <si>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</si>
  <si>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</si>
  <si>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</si>
  <si>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</si>
  <si>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</si>
  <si>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</si>
  <si>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</si>
  <si>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</si>
  <si>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</si>
  <si>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</si>
  <si>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</si>
  <si>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</si>
  <si>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</si>
  <si>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</si>
  <si>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</si>
  <si>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</si>
  <si>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</si>
  <si>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</si>
  <si>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</si>
  <si>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</si>
  <si>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</si>
  <si>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</si>
  <si>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</si>
  <si>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</si>
  <si>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</si>
  <si>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</si>
  <si>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</si>
  <si>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</si>
  <si>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</si>
  <si>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</si>
  <si>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</si>
  <si>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</si>
  <si>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</si>
  <si>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</si>
  <si>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</si>
  <si>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</si>
  <si>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</si>
  <si>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</si>
  <si>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</si>
  <si>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</si>
  <si>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</si>
  <si>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</si>
  <si>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</si>
  <si>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</si>
  <si>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</si>
  <si>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</si>
  <si>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</si>
  <si>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</si>
  <si>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</si>
  <si>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</si>
  <si>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</si>
  <si>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</si>
  <si>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</si>
  <si>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</si>
  <si>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</si>
  <si>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</si>
  <si>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</si>
  <si>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</si>
  <si>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</si>
  <si>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</si>
  <si>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</si>
  <si>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</si>
  <si>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</si>
  <si>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</si>
  <si>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</si>
  <si>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</si>
  <si>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</si>
  <si>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</si>
  <si>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</si>
  <si>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</si>
  <si>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</si>
  <si>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</si>
  <si>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</si>
  <si>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</si>
  <si>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</si>
  <si>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</si>
  <si>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</si>
  <si>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</si>
  <si>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</si>
  <si>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</si>
  <si>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</si>
  <si>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</si>
  <si>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</si>
  <si>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</si>
  <si>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</si>
  <si>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</si>
  <si>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</si>
  <si>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</si>
  <si>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</si>
  <si>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</si>
  <si>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</si>
  <si>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</si>
  <si>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</si>
  <si>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</si>
  <si>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</si>
  <si>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</si>
  <si>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</si>
  <si>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</si>
  <si>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</si>
  <si>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</si>
  <si>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</si>
  <si>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</si>
  <si>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</si>
  <si>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</si>
  <si>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</si>
  <si>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</si>
  <si>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</si>
  <si>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</si>
  <si>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</si>
  <si>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</si>
  <si>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</si>
  <si>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</si>
  <si>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</si>
  <si>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</si>
  <si>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</si>
  <si>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</si>
  <si>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</si>
  <si>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</si>
  <si>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</si>
  <si>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</si>
  <si>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</si>
  <si>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</si>
  <si>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</si>
  <si>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</si>
  <si>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</si>
  <si>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</si>
  <si>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</si>
  <si>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</si>
  <si>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</si>
  <si>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</si>
  <si>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</si>
  <si>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</si>
  <si>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</si>
  <si>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</si>
  <si>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</si>
  <si>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</si>
  <si>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</si>
  <si>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</si>
  <si>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</si>
  <si>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</si>
  <si>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</si>
  <si>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</si>
  <si>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</si>
  <si>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</si>
  <si>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</si>
  <si>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</si>
  <si>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</si>
  <si>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</si>
  <si>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</si>
  <si>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</si>
  <si>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</si>
  <si>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</si>
  <si>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</si>
  <si>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</si>
  <si>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</si>
  <si>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</si>
  <si>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</si>
  <si>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</si>
  <si>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</si>
  <si>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</si>
  <si>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</si>
  <si>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</si>
  <si>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</si>
  <si>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</si>
  <si>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</si>
  <si>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</si>
  <si>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</si>
  <si>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</si>
  <si>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</si>
  <si>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</si>
  <si>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</si>
  <si>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</si>
  <si>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</si>
  <si>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</si>
  <si>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</si>
  <si>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</si>
  <si>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</si>
  <si>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</si>
  <si>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</si>
  <si>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</si>
  <si>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</si>
  <si>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</si>
  <si>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</si>
  <si>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</si>
  <si>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</si>
  <si>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</si>
  <si>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</si>
  <si>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</si>
  <si>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</si>
  <si>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</si>
  <si>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</si>
  <si>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</si>
  <si>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</si>
  <si>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</si>
  <si>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</si>
  <si>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</si>
  <si>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</si>
  <si>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</si>
  <si>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</si>
  <si>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</si>
  <si>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</si>
  <si>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</si>
  <si>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</si>
  <si>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</si>
  <si>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</si>
  <si>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</si>
  <si>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</si>
  <si>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</si>
  <si>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</si>
  <si>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</si>
  <si>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</si>
  <si>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</si>
  <si>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</si>
  <si>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</si>
  <si>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</si>
  <si>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</si>
  <si>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</si>
  <si>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</si>
  <si>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</si>
  <si>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</si>
  <si>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</si>
  <si>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</si>
  <si>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</si>
  <si>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</si>
  <si>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</si>
  <si>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</si>
  <si>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</si>
  <si>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</si>
  <si>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</si>
  <si>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</si>
  <si>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</si>
  <si>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</si>
  <si>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</si>
  <si>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</si>
  <si>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</si>
  <si>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</si>
  <si>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</si>
  <si>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</si>
  <si>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</si>
  <si>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</si>
  <si>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</si>
  <si>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</si>
  <si>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</si>
  <si>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</si>
  <si>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</si>
  <si>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</si>
  <si>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</si>
  <si>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</si>
  <si>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</si>
  <si>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</si>
  <si>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</si>
  <si>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</si>
  <si>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</si>
  <si>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</si>
  <si>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</si>
  <si>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</si>
  <si>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</si>
  <si>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</si>
  <si>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</si>
  <si>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</si>
  <si>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</si>
  <si>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</si>
  <si>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</si>
  <si>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</si>
  <si>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</si>
  <si>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</si>
  <si>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</si>
  <si>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</si>
  <si>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</si>
  <si>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</si>
  <si>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</si>
  <si>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</si>
  <si>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</si>
  <si>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</si>
  <si>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</si>
  <si>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</si>
  <si>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</si>
  <si>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</si>
  <si>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</si>
  <si>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</si>
  <si>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</si>
  <si>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</si>
  <si>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</si>
  <si>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</si>
  <si>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</si>
  <si>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</si>
  <si>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</si>
  <si>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</si>
  <si>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</si>
  <si>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</si>
  <si>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</si>
  <si>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</si>
  <si>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</si>
  <si>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</si>
  <si>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</si>
  <si>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</si>
  <si>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</si>
  <si>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</si>
  <si>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</si>
  <si>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</si>
  <si>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</si>
  <si>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</si>
  <si>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</si>
  <si>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</si>
  <si>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</si>
  <si>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</si>
  <si>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</si>
  <si>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</si>
  <si>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</si>
  <si>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</si>
  <si>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</si>
  <si>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</si>
  <si>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</si>
  <si>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</si>
  <si>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</si>
  <si>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</si>
  <si>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</si>
  <si>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</si>
  <si>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</si>
  <si>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</si>
  <si>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</si>
  <si>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</si>
  <si>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</si>
  <si>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</si>
  <si>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</si>
  <si>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</si>
  <si>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</si>
  <si>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</si>
  <si>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</si>
  <si>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</si>
  <si>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</si>
  <si>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</si>
  <si>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</si>
  <si>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</si>
  <si>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</si>
  <si>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</si>
  <si>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</si>
  <si>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</si>
  <si>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</si>
  <si>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</si>
  <si>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</si>
  <si>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</si>
  <si>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</si>
  <si>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</si>
  <si>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</si>
  <si>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</si>
  <si>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</si>
  <si>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</si>
  <si>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</si>
  <si>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</si>
  <si>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</si>
  <si>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</si>
  <si>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</si>
  <si>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</si>
  <si>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</si>
  <si>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</si>
  <si>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</si>
  <si>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</si>
  <si>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</si>
  <si>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</si>
  <si>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</si>
  <si>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</si>
  <si>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</si>
  <si>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</si>
  <si>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</si>
  <si>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</si>
  <si>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</si>
  <si>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</si>
  <si>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</si>
  <si>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</si>
  <si>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</si>
  <si>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</si>
  <si>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</si>
  <si>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</si>
  <si>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</si>
  <si>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</si>
  <si>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</si>
  <si>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</si>
  <si>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</si>
  <si>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</si>
  <si>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</si>
  <si>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</si>
  <si>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</si>
  <si>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</si>
  <si>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</si>
  <si>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</si>
  <si>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</si>
  <si>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</si>
  <si>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</si>
  <si>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</si>
  <si>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</si>
  <si>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</si>
  <si>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</si>
  <si>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</si>
  <si>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</si>
  <si>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</si>
  <si>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</si>
  <si>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</si>
  <si>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</si>
  <si>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</si>
  <si>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</si>
  <si>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</si>
  <si>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</si>
  <si>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</si>
  <si>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</si>
  <si>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</si>
  <si>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</si>
  <si>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</si>
  <si>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</si>
  <si>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</si>
  <si>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</si>
  <si>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</si>
  <si>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</si>
  <si>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</si>
  <si>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</si>
  <si>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</si>
  <si>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</si>
  <si>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</si>
  <si>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</si>
  <si>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</si>
  <si>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</si>
  <si>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</si>
  <si>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</si>
  <si>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</si>
  <si>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</si>
  <si>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</si>
  <si>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</si>
  <si>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</si>
  <si>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</si>
  <si>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</si>
  <si>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</si>
  <si>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</si>
  <si>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</si>
  <si>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</si>
  <si>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</si>
  <si>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</si>
  <si>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</si>
  <si>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</si>
  <si>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</si>
  <si>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</si>
  <si>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</si>
  <si>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</si>
  <si>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</si>
  <si>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</si>
  <si>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</si>
  <si>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</si>
  <si>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</si>
  <si>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</si>
  <si>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</si>
  <si>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</si>
  <si>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</si>
  <si>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</si>
  <si>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</si>
  <si>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</si>
  <si>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</si>
  <si>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</si>
  <si>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</si>
  <si>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</si>
  <si>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</si>
  <si>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</si>
  <si>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</si>
  <si>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</si>
  <si>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</si>
  <si>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</si>
  <si>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</si>
  <si>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</si>
  <si>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</si>
  <si>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</si>
  <si>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</si>
  <si>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</si>
  <si>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</si>
  <si>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</si>
  <si>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</si>
  <si>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</si>
  <si>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</si>
  <si>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</si>
  <si>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</si>
  <si>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</si>
  <si>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</si>
  <si>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</si>
  <si>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</si>
  <si>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</si>
  <si>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</si>
  <si>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</si>
  <si>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</si>
  <si>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</si>
  <si>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</si>
  <si>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</si>
  <si>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</si>
  <si>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</si>
  <si>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</si>
  <si>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</si>
  <si>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</si>
  <si>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</si>
  <si>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</si>
  <si>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</si>
  <si>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</si>
  <si>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</si>
  <si>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</si>
  <si>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</si>
  <si>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</si>
  <si>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</si>
  <si>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</si>
  <si>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</si>
  <si>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</si>
  <si>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</si>
  <si>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</si>
  <si>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</si>
  <si>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</si>
  <si>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</si>
  <si>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</si>
  <si>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</si>
  <si>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</si>
  <si>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</si>
  <si>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</si>
  <si>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</si>
  <si>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</si>
  <si>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</si>
  <si>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</si>
  <si>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</si>
  <si>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</si>
  <si>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</si>
  <si>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</si>
  <si>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</si>
  <si>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</si>
  <si>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</si>
  <si>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</si>
  <si>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</si>
  <si>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</si>
  <si>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</si>
  <si>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</si>
  <si>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</si>
  <si>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</si>
  <si>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</si>
  <si>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</si>
  <si>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</si>
  <si>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</si>
  <si>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</si>
  <si>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</si>
  <si>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</si>
  <si>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</si>
  <si>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</si>
  <si>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</si>
  <si>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</si>
  <si>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</si>
  <si>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</si>
  <si>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</si>
  <si>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</si>
  <si>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</si>
  <si>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</si>
  <si>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</si>
  <si>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</si>
  <si>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</si>
  <si>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</si>
  <si>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</si>
  <si>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</si>
  <si>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</si>
  <si>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</si>
  <si>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</si>
  <si>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</si>
  <si>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</si>
  <si>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</si>
  <si>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</si>
  <si>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</si>
  <si>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</si>
  <si>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</si>
  <si>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</si>
  <si>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</si>
  <si>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</si>
  <si>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</si>
  <si>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</si>
  <si>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</si>
  <si>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</si>
  <si>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</si>
  <si>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</si>
  <si>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</si>
  <si>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</si>
  <si>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</si>
  <si>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</si>
  <si>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</si>
  <si>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</si>
  <si>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</si>
  <si>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</si>
  <si>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</si>
  <si>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</si>
  <si>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</si>
  <si>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</si>
  <si>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</si>
  <si>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</si>
  <si>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</si>
  <si>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</si>
  <si>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</si>
  <si>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</si>
  <si>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</si>
  <si>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</si>
  <si>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</si>
  <si>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</si>
  <si>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</si>
  <si>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</si>
  <si>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</si>
  <si>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</si>
  <si>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</si>
  <si>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</si>
  <si>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</si>
  <si>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</si>
  <si>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</si>
  <si>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</si>
  <si>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</si>
  <si>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</si>
  <si>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</si>
  <si>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</si>
  <si>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</si>
  <si>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</si>
  <si>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</si>
  <si>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</si>
  <si>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</si>
  <si>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</si>
  <si>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</si>
  <si>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</si>
  <si>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</si>
  <si>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</si>
  <si>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</si>
  <si>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</si>
  <si>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</si>
  <si>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</si>
  <si>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</si>
  <si>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</si>
  <si>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</si>
  <si>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</si>
  <si>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</si>
  <si>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</si>
  <si>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</si>
  <si>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</si>
  <si>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</si>
  <si>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</si>
  <si>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</si>
  <si>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</si>
  <si>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</si>
  <si>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</si>
  <si>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</si>
  <si>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</si>
  <si>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</si>
  <si>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</si>
  <si>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</si>
  <si>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</si>
  <si>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</si>
  <si>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</si>
  <si>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</si>
  <si>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</si>
  <si>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</si>
  <si>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</si>
  <si>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</si>
  <si>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</si>
  <si>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</si>
  <si>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</si>
  <si>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</si>
  <si>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</si>
  <si>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</si>
  <si>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</si>
  <si>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</si>
  <si>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</si>
  <si>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</si>
  <si>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</si>
  <si>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</si>
  <si>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</si>
  <si>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</si>
  <si>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</si>
  <si>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</si>
  <si>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</si>
  <si>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</si>
  <si>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</si>
  <si>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</si>
  <si>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</si>
  <si>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</si>
  <si>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</si>
  <si>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</si>
  <si>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</si>
  <si>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</si>
  <si>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</si>
  <si>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</si>
  <si>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</si>
  <si>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</si>
  <si>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</si>
  <si>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</si>
  <si>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</si>
  <si>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</si>
  <si>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</si>
  <si>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</si>
  <si>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</si>
  <si>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</si>
  <si>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</si>
  <si>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</si>
  <si>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</si>
  <si>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</si>
  <si>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</si>
  <si>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</si>
  <si>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</si>
  <si>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</si>
  <si>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</si>
  <si>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</si>
  <si>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</si>
  <si>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</si>
  <si>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</si>
  <si>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</si>
  <si>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</si>
  <si>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</si>
  <si>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</si>
  <si>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</si>
  <si>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</si>
  <si>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</si>
  <si>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</si>
  <si>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</si>
  <si>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</si>
  <si>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</si>
  <si>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</si>
  <si>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</si>
  <si>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</si>
  <si>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</si>
  <si>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</si>
  <si>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</si>
  <si>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</si>
  <si>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</si>
  <si>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</si>
  <si>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</si>
  <si>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</si>
  <si>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</si>
  <si>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</si>
  <si>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</si>
  <si>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</si>
  <si>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</si>
  <si>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</si>
  <si>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</si>
  <si>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</si>
  <si>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</si>
  <si>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</si>
  <si>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</si>
  <si>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</si>
  <si>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</si>
  <si>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</si>
  <si>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</si>
  <si>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</si>
  <si>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</si>
  <si>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</si>
  <si>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</si>
  <si>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</si>
  <si>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</si>
  <si>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</si>
  <si>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</si>
  <si>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</si>
  <si>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</si>
  <si>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</si>
  <si>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</si>
  <si>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</si>
  <si>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</si>
  <si>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</si>
  <si>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</si>
  <si>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</si>
  <si>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</si>
  <si>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</si>
  <si>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</si>
  <si>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</si>
  <si>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</si>
  <si>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</si>
  <si>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</si>
  <si>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</si>
  <si>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</si>
  <si>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</si>
  <si>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</si>
  <si>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</si>
  <si>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</si>
  <si>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</si>
  <si>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</si>
  <si>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</si>
  <si>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</si>
  <si>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</si>
  <si>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</si>
  <si>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</si>
  <si>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</si>
  <si>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</si>
  <si>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</si>
  <si>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</si>
  <si>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</si>
  <si>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</si>
  <si>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</si>
  <si>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</si>
  <si>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</si>
  <si>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</si>
  <si>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</si>
  <si>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</si>
  <si>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</si>
  <si>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</si>
  <si>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</si>
  <si>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</si>
  <si>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</si>
  <si>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</si>
  <si>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</si>
  <si>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</si>
  <si>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</si>
  <si>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</si>
  <si>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</si>
  <si>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</si>
  <si>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</si>
  <si>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</si>
  <si>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</si>
  <si>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</si>
  <si>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</si>
  <si>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</si>
  <si>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</si>
  <si>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</si>
  <si>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</si>
  <si>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</si>
  <si>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</si>
  <si>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</si>
  <si>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</si>
  <si>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</si>
  <si>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</si>
  <si>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</si>
  <si>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</si>
  <si>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</si>
  <si>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</si>
  <si>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</si>
  <si>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</si>
  <si>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</si>
  <si>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</si>
  <si>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</si>
  <si>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</si>
  <si>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</si>
  <si>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</si>
  <si>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</si>
  <si>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</si>
  <si>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</si>
  <si>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</si>
  <si>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</si>
  <si>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</si>
  <si>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</si>
  <si>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</si>
  <si>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</si>
  <si>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</si>
  <si>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</si>
  <si>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</si>
  <si>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</si>
  <si>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</si>
  <si>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</si>
  <si>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</si>
  <si>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</si>
  <si>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</si>
  <si>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</si>
  <si>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</si>
  <si>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</si>
  <si>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</si>
  <si>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</si>
  <si>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</si>
  <si>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</si>
  <si>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</si>
  <si>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</si>
  <si>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</si>
  <si>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</si>
  <si>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</si>
  <si>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</si>
  <si>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</si>
  <si>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</si>
  <si>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</si>
  <si>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</si>
  <si>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</si>
  <si>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</si>
  <si>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</si>
  <si>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</si>
  <si>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</si>
  <si>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</si>
  <si>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</si>
  <si>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</si>
  <si>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</si>
  <si>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</si>
  <si>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</si>
  <si>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</si>
  <si>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</si>
  <si>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</si>
  <si>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</si>
  <si>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</si>
  <si>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</si>
  <si>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</si>
  <si>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</si>
  <si>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</si>
  <si>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</si>
  <si>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</si>
  <si>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</si>
  <si>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</si>
  <si>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</si>
  <si>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</si>
  <si>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</si>
  <si>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</si>
  <si>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</si>
  <si>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</si>
  <si>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</si>
  <si>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</si>
  <si>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</si>
  <si>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</si>
  <si>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</si>
  <si>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</si>
  <si>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</si>
  <si>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</si>
  <si>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</si>
  <si>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</si>
  <si>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</si>
  <si>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</si>
  <si>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</si>
  <si>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</si>
  <si>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</si>
  <si>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</si>
  <si>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</si>
  <si>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</si>
  <si>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</si>
  <si>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</si>
  <si>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</si>
  <si>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</si>
  <si>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</si>
  <si>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</si>
  <si>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</si>
  <si>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</si>
  <si>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</si>
  <si>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</si>
  <si>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</si>
  <si>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</si>
  <si>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</si>
  <si>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</si>
  <si>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</si>
  <si>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</si>
  <si>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</si>
  <si>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</si>
  <si>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</si>
  <si>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</si>
  <si>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</si>
  <si>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</si>
  <si>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</si>
  <si>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</si>
  <si>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</si>
  <si>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</si>
  <si>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</si>
  <si>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</si>
  <si>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</si>
  <si>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</si>
  <si>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</si>
  <si>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</si>
  <si>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</si>
  <si>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</si>
  <si>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</si>
  <si>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</si>
  <si>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</si>
  <si>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</si>
  <si>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</si>
  <si>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</si>
  <si>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</si>
  <si>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</si>
  <si>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</si>
  <si>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</si>
  <si>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</si>
  <si>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</si>
  <si>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</si>
  <si>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</si>
  <si>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</si>
  <si>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</si>
  <si>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</si>
  <si>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</si>
  <si>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</si>
  <si>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</si>
  <si>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</si>
  <si>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</si>
  <si>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</si>
  <si>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</si>
  <si>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</si>
  <si>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</si>
  <si>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</si>
  <si>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</si>
  <si>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</si>
  <si>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</si>
  <si>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</si>
  <si>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</si>
  <si>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</si>
  <si>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</si>
  <si>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</si>
  <si>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</si>
  <si>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</si>
  <si>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</si>
  <si>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</si>
  <si>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</si>
  <si>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</si>
  <si>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</si>
  <si>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</si>
  <si>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</si>
  <si>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</si>
  <si>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</si>
  <si>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</si>
  <si>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</si>
  <si>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</si>
  <si>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</si>
  <si>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</si>
  <si>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</si>
  <si>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</si>
  <si>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</si>
  <si>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</si>
  <si>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</si>
  <si>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</si>
  <si>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</si>
  <si>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</si>
  <si>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</si>
  <si>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</si>
  <si>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</si>
  <si>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</si>
  <si>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</si>
  <si>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</si>
  <si>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</si>
  <si>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</si>
  <si>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</si>
  <si>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</si>
  <si>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</si>
  <si>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</si>
  <si>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</si>
  <si>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</si>
  <si>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</si>
  <si>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</si>
  <si>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</si>
  <si>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</si>
  <si>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</si>
  <si>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</si>
  <si>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</si>
  <si>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</si>
  <si>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</si>
  <si>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</si>
  <si>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</si>
  <si>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</si>
  <si>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</si>
  <si>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</si>
  <si>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</si>
  <si>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</si>
  <si>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</si>
  <si>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</si>
  <si>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</si>
  <si>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</si>
  <si>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</si>
  <si>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</si>
  <si>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</si>
  <si>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</si>
  <si>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</si>
  <si>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</si>
  <si>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</si>
  <si>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</si>
  <si>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</si>
  <si>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</si>
  <si>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</si>
  <si>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</si>
  <si>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</si>
  <si>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</si>
  <si>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</si>
  <si>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</si>
  <si>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</si>
  <si>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</si>
  <si>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</si>
  <si>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</si>
  <si>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</si>
  <si>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</si>
  <si>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</si>
  <si>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</si>
  <si>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</si>
  <si>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</si>
  <si>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</si>
  <si>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</si>
  <si>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</si>
  <si>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</si>
  <si>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</si>
  <si>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</si>
  <si>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</si>
  <si>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</si>
  <si>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</si>
  <si>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</si>
  <si>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</si>
  <si>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</si>
  <si>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</si>
  <si>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</si>
  <si>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</si>
  <si>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</si>
  <si>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</si>
  <si>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</si>
  <si>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</si>
  <si>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</si>
  <si>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</si>
  <si>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</si>
  <si>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</si>
  <si>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</si>
  <si>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</si>
  <si>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</si>
  <si>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</si>
  <si>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</si>
  <si>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</si>
  <si>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</si>
  <si>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</si>
  <si>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</si>
  <si>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</si>
  <si>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</si>
  <si>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</si>
  <si>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</si>
  <si>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</si>
  <si>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</si>
  <si>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</si>
  <si>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</si>
  <si>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</si>
  <si>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</si>
  <si>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</si>
  <si>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</si>
  <si>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</si>
  <si>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</si>
  <si>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</si>
  <si>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</si>
  <si>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</si>
  <si>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</si>
  <si>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</si>
  <si>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</si>
  <si>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</si>
  <si>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</si>
  <si>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</si>
  <si>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</si>
  <si>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</si>
  <si>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</si>
  <si>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</si>
  <si>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</si>
  <si>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</si>
  <si>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</si>
  <si>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</si>
  <si>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</si>
  <si>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</si>
  <si>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</si>
  <si>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</si>
  <si>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</si>
  <si>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</si>
  <si>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</si>
  <si>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</si>
  <si>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</si>
  <si>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</si>
  <si>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</si>
  <si>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</si>
  <si>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</si>
  <si>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</si>
  <si>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</si>
  <si>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</si>
  <si>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</si>
  <si>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</si>
  <si>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</si>
  <si>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</si>
  <si>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</si>
  <si>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</si>
  <si>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</si>
  <si>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</si>
  <si>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</si>
  <si>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</si>
  <si>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</si>
  <si>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</si>
  <si>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</si>
  <si>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</si>
  <si>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</si>
  <si>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</si>
  <si>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</si>
  <si>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</si>
  <si>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</si>
  <si>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</si>
  <si>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</si>
  <si>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</si>
  <si>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</si>
  <si>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</si>
  <si>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</si>
  <si>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</si>
  <si>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</si>
  <si>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</si>
  <si>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</si>
  <si>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</si>
  <si>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</si>
  <si>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</si>
  <si>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</si>
  <si>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</si>
  <si>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</si>
  <si>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</si>
  <si>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</si>
  <si>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</si>
  <si>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</si>
  <si>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</si>
  <si>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</si>
  <si>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</si>
  <si>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</si>
  <si>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</si>
  <si>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</si>
  <si>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</si>
  <si>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</si>
  <si>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</si>
  <si>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</si>
  <si>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</si>
  <si>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</si>
  <si>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</si>
  <si>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</si>
  <si>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</si>
  <si>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</si>
  <si>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</si>
  <si>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</si>
  <si>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</si>
  <si>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</si>
  <si>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</si>
  <si>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</si>
  <si>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</si>
  <si>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</si>
  <si>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</si>
  <si>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</si>
  <si>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</si>
  <si>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</si>
  <si>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</si>
  <si>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</si>
  <si>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</si>
  <si>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</si>
  <si>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</si>
  <si>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</si>
  <si>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</si>
  <si>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</si>
  <si>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</si>
  <si>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</si>
  <si>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</si>
  <si>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</si>
  <si>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</si>
  <si>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</si>
  <si>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</si>
  <si>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</si>
  <si>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</si>
  <si>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</si>
  <si>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</si>
  <si>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</si>
  <si>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</si>
  <si>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</si>
  <si>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</si>
  <si>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</si>
  <si>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</si>
  <si>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</si>
  <si>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</si>
  <si>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</si>
  <si>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</si>
  <si>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</si>
  <si>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</si>
  <si>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</si>
  <si>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</si>
  <si>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</si>
  <si>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</si>
  <si>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</si>
  <si>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</si>
  <si>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</si>
  <si>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</si>
  <si>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</si>
  <si>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</si>
  <si>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</si>
  <si>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</si>
  <si>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</si>
  <si>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</si>
  <si>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</si>
  <si>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</si>
  <si>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</si>
  <si>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</si>
  <si>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</si>
  <si>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</si>
  <si>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</si>
  <si>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</si>
  <si>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</si>
  <si>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</si>
  <si>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</si>
  <si>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</si>
  <si>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</si>
  <si>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</si>
  <si>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</si>
  <si>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</si>
  <si>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</si>
  <si>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</si>
  <si>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</si>
  <si>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</si>
  <si>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</si>
  <si>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</si>
  <si>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</si>
  <si>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</si>
  <si>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</si>
  <si>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</si>
  <si>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</si>
  <si>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</si>
  <si>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</si>
  <si>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</si>
  <si>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</si>
  <si>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</si>
  <si>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</si>
  <si>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</si>
  <si>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</si>
  <si>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</si>
  <si>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</si>
  <si>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</si>
  <si>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</si>
  <si>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</si>
  <si>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</si>
  <si>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</si>
  <si>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</si>
  <si>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</si>
  <si>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</si>
  <si>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</si>
  <si>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</si>
  <si>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</si>
  <si>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</si>
  <si>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</si>
  <si>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</si>
  <si>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</si>
  <si>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</si>
  <si>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</si>
  <si>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</si>
  <si>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</si>
  <si>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</si>
  <si>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</si>
  <si>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</si>
  <si>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</si>
  <si>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</si>
  <si>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</si>
  <si>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</si>
  <si>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</si>
  <si>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</si>
  <si>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</si>
  <si>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</si>
  <si>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</si>
  <si>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</si>
  <si>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</si>
  <si>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</si>
  <si>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</si>
  <si>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</si>
  <si>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</si>
  <si>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</si>
  <si>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</si>
  <si>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</si>
  <si>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</si>
  <si>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</si>
  <si>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</si>
  <si>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</si>
  <si>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</si>
  <si>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</si>
  <si>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</si>
  <si>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</si>
  <si>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</si>
  <si>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</si>
  <si>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</si>
  <si>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</si>
  <si>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</si>
  <si>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</si>
  <si>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</si>
  <si>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</si>
  <si>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</si>
  <si>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</si>
  <si>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</si>
  <si>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</si>
  <si>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</si>
  <si>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</si>
  <si>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</si>
  <si>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</si>
  <si>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</si>
  <si>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</si>
  <si>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</si>
  <si>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</si>
  <si>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</si>
  <si>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</si>
  <si>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</si>
  <si>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</si>
  <si>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</si>
  <si>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</si>
  <si>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</si>
  <si>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</si>
  <si>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</si>
  <si>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</si>
  <si>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</si>
  <si>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</si>
  <si>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</si>
  <si>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</si>
  <si>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</si>
  <si>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</si>
  <si>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</si>
  <si>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</si>
  <si>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</si>
  <si>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</si>
  <si>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</si>
  <si>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</si>
  <si>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</si>
  <si>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</si>
  <si>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</si>
  <si>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</si>
  <si>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</si>
  <si>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</si>
  <si>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</si>
  <si>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</si>
  <si>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</si>
  <si>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</si>
  <si>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</si>
  <si>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</si>
  <si>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</si>
  <si>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</si>
  <si>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</si>
  <si>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</si>
  <si>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</si>
  <si>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</si>
  <si>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</si>
  <si>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</si>
  <si>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</si>
  <si>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</si>
  <si>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</si>
  <si>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</si>
  <si>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</si>
  <si>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</si>
  <si>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</si>
  <si>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</si>
  <si>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</si>
  <si>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</si>
  <si>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</si>
  <si>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</si>
  <si>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</si>
  <si>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</si>
  <si>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</si>
  <si>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</si>
  <si>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</si>
  <si>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</si>
  <si>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</si>
  <si>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</si>
  <si>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</si>
  <si>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</si>
  <si>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</si>
  <si>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</si>
  <si>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</si>
  <si>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</si>
  <si>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</si>
  <si>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</si>
  <si>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</si>
  <si>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</si>
  <si>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</si>
  <si>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</si>
  <si>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</si>
  <si>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</si>
  <si>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</si>
  <si>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</si>
  <si>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</si>
  <si>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</si>
  <si>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</si>
  <si>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</si>
  <si>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</si>
  <si>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</si>
  <si>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</si>
  <si>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</si>
  <si>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</si>
  <si>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</si>
  <si>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</si>
  <si>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</si>
  <si>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</si>
  <si>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</si>
  <si>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</si>
  <si>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</si>
  <si>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</si>
  <si>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</si>
  <si>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</si>
  <si>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</si>
  <si>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</si>
  <si>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</si>
  <si>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</si>
  <si>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</si>
  <si>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</si>
  <si>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</si>
  <si>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</si>
  <si>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</si>
  <si>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</si>
  <si>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</si>
  <si>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</si>
  <si>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</si>
  <si>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</si>
  <si>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</si>
  <si>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</si>
  <si>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</si>
  <si>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</si>
  <si>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</si>
  <si>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</si>
  <si>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</si>
  <si>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</si>
  <si>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</si>
  <si>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</si>
  <si>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</si>
  <si>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</si>
  <si>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</si>
  <si>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</si>
  <si>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</si>
  <si>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</si>
  <si>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</si>
  <si>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</si>
  <si>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</si>
  <si>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</si>
  <si>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</si>
  <si>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</si>
  <si>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</si>
  <si>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</si>
  <si>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</si>
  <si>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</si>
  <si>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</si>
  <si>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</si>
  <si>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</si>
  <si>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</si>
  <si>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</si>
  <si>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</si>
  <si>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</si>
  <si>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</si>
  <si>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</si>
  <si>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</si>
  <si>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</si>
  <si>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</si>
  <si>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</si>
  <si>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</si>
  <si>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</si>
  <si>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</si>
  <si>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</si>
  <si>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</si>
  <si>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Instituto Colombiano de Bienestar Familiar – ICBF</t>
  </si>
  <si>
    <t>701820080151</t>
  </si>
  <si>
    <t>701820090155</t>
  </si>
  <si>
    <t>701820100070</t>
  </si>
  <si>
    <t>701820110067</t>
  </si>
  <si>
    <t>701820120185</t>
  </si>
  <si>
    <t>701820130152</t>
  </si>
  <si>
    <t>701820130330</t>
  </si>
  <si>
    <t>701820140216</t>
  </si>
  <si>
    <t>70-0170-2016</t>
  </si>
  <si>
    <t>70-0154-2016</t>
  </si>
  <si>
    <t>70-0518-2016</t>
  </si>
  <si>
    <t>70-0234-2017</t>
  </si>
  <si>
    <t>70-0399-2018</t>
  </si>
  <si>
    <t>70-0236-2019</t>
  </si>
  <si>
    <t>BRINDAR ATENCION A LA PRIMERA INFANCIA NIÑOS Y NIÑAS MENORES DE CINCO AÑOS 5 DE FAMILIAS CON VULNERABILODAD ECONOMICA, SOCIAL, CULTURAL, NUTRICIONAL Y PSICOAFECTIVA, A TRAVES DE LOS HAGARES COMUNITARIOS DE BIENESTAR MODALIDAD 0-5, PRIORITARIAMENTE EN SITUACION DE DESPLAZAMIENTO Y APOYAR LAS FAMILIAS EN DESARROLLO CON MUJERES GESTANTES, MADRES LACTANTES, NIÑOS Y NIÑAS MENORES DE DOS AÑOS QUE SE ENCUENTRAN EN VULNERABILIDAD PSICOAFECTIVA, NUTRICIONAL, ECONOMICA Y SOCIAL, PRIORITARIAMENTE EN SITUACION DE DESPLAZAMIENTO.</t>
  </si>
  <si>
    <t>BRINDAR ATENCION A LA PRIMERA INFANCIA NIÑOS Y NIÑAS MENORES DE CINCO AÑOS 5 DE FAMILIAS CON VULNERABILODAD ECONOMICA, SOCIAL, CULTURAL, NUTRICIONAL Y PSICOAFECTIVA, A TRAVES DE LOS HAGARES COMUNITARIOS DE BIENESTAR MODALIDAD 0-5, PRIORITARIAMENTE EN SITUACION DE DESPLAZAMIENTO Y APOYAR LAS FAMILIAS EN DESARROLLO CON MUJERES GESTANTES, MADRES LACTANTES, NIÑOS Y NIÑAS MENORES DE DOS AÑOS QUE SE ENCUENTRAN EN VULNERABILIDAD PSICOAFECTIVA, NUTRICIONAL, ECONOMICA Y SOCIAL</t>
  </si>
  <si>
    <t>BRINDAR ATENCION A LA PRIMERA INFANCIA NIÑOS, NIÑAS MENORES DE CINCO (5) AÑOS, DE FAMILIAS EN SITUACION DE VULNERABILIDAD A TRAVES DE LOS HOGARES COMUNITARIOS DE BIENESTAR EN LAS SIGUIENTES FORMAS DE ATENCION: FAMILIARES, MULTIPLES, GRUPALES, JARDIN SOCIAL EMPRESARIALES Y EN MODALIDAD FAMI, DE CONFORMIDAD CON LINEAMIENTOS ESTANDARES Y DIRECTRICES QUE EL ICBF EXPIDA PARA LAS MISMAS.</t>
  </si>
  <si>
    <t>ATENDER INTEGRALMENTE A LA PRIMERA INFANCIA EN EL MARCO DE LA ESTRATEGIA" DE CERO A SIEMPRE", ESPECIFICAMENTE A LOS NIÑOS Y NIÑAS MENORES DE 5 AÑOS DE EDAD, DE FAMILIA EN SITUACION DE VULNERABILIDAD, DE CONFORMIDAD CON LAS DIRECTRICES, LINEAMIENTOS Y ESTANDARES ESTABLECIDO POR EL ICBF, ASI COMO RECULAR LAS REACCIONES ENTRE LAS PARTES DERIVADAS DE LA ENTREGA DE APORTE DEL ICBF A EL CONTRATISTA, PARA QUE ESTE ASUME BAJO SU EXCLUSIVA RESPONSABILIDAD DICHA ATENCION.</t>
  </si>
  <si>
    <t>ATENDER A LA PRIMERA INFANCIA EN EL MARCO DE LA ESTRATEGIA DE CERO A SIEMPRE ESPECIFICAMENTE A LOS NIÑOS Y NIÑAS MENORES DE 5 AÑOS DE FAMILIAS EN SITUACION DE VULNERABILIDAD DE  CONFORMIDAD CON LAS DIRECTRICES LINEAMIENTOS Y ESTANDARES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</si>
  <si>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 LAS DIRECTRICES, PARAMETROS Y ESTANDARES ESTABLECIDOS POR EL ICBF, EN EL MARCO DE LA ESTRATEGIA DE ATENCION INTEGRAL DE "CERO A SIEMPRE".</t>
  </si>
  <si>
    <t>ATENDER INTEGRALMENTE A LA PRIMERA INFANCIA EN EL MARCO DE LA ESTRATEGIA" DE CERO A SIEMPRE", ESPECIFICAMENTE A LOS NIÑOS Y NIÑAS MENORES DE 5 AÑOS DE EDAD, DE FAMILIA EN SITUACION DE VULNERABILIDAD, DE CONFORMIDAD CON LAS DIRECTRICES, LINEAMIENTOS Y ESTANDARES ESTABLECIDOS POR ICBF, ASI COMO REGULAR LAS REACCIONES ENTRE LAS PARTES DERIVADAS DE LA ENTREGA DE APORTE DEL ICBF A LA ENTIDAD ADMINISTRADORA DEL SERVICIO EN LA MODALIDAD DE HCB, EN LAS SIGUIENTES FORMAS DE ATENCION: FAMILIARES, MULTIPLES, GRUPALES, EMPRESARIALES, JARDINES SOCIALES FAMI Y HOGARES COMUNITARIOS INTEGRALES.</t>
  </si>
  <si>
    <t>CUALIFICAR EL ESQUEMA OPERATIVO DE LOS HOGARES COMUNITARIOS DE BIENESTAR - HCB DE LA REGIONAL SUCRE, FOCALIZADOS POR EL ICBF,  DE CONFORMIDAD  CON  LO ESTABLECIDO EN EL MANUAL OPERATIVO DE LA MODALIDAD COMUNITARIA - HOGARES COMUNITARIOS INTEGRALES</t>
  </si>
  <si>
    <t>CUALIFICAR EL ESQUEMA OPERATIVO DE LOS HOGARES COMUNITARIOS DE BIENESTAR - HCB, FOCALIZADOS POR EL ICBF,  DE CONFORMIDAD  CON LAS DIRECTRICES, LINIEMIENTOS Y PARAMETROS ESTABLECIDOS POR EL ICBF, EN ARMONIA CON LA POLITICA DE ESTADO PARA EL DESARROLLO INTERAL DE LA PRIMERA INFANCIA DE CERO A SIEMPRE</t>
  </si>
  <si>
    <t>0181-2020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</si>
  <si>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</si>
  <si>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</si>
  <si>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</si>
  <si>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</si>
  <si>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</si>
  <si>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</si>
  <si>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</si>
  <si>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VILLARREAL SIERRA</t>
  </si>
  <si>
    <t>CL 25 #23 A - 47 CALLE CAUCA</t>
  </si>
  <si>
    <t>3205426555</t>
  </si>
  <si>
    <t>FUNDTALENTOS2@HOTMAIL.COM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</si>
</sst>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F63" sqref="F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453</v>
      </c>
      <c r="I15" s="32" t="s">
        <v>2624</v>
      </c>
      <c r="J15" s="108" t="s">
        <v>2626</v>
      </c>
      <c r="L15" s="203" t="s">
        <v>8</v>
      </c>
      <c r="M15" s="203"/>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823005361</v>
      </c>
      <c r="C20" s="5"/>
      <c r="D20" s="73"/>
      <c r="E20" s="5"/>
      <c r="F20" s="5"/>
      <c r="G20" s="5"/>
      <c r="H20" s="180"/>
      <c r="I20" s="143" t="s">
        <v>453</v>
      </c>
      <c r="J20" s="144" t="s">
        <v>963</v>
      </c>
      <c r="K20" s="145">
        <v>6633887492</v>
      </c>
      <c r="L20" s="146">
        <v>44211</v>
      </c>
      <c r="M20" s="146">
        <v>44561</v>
      </c>
      <c r="N20" s="129">
        <f>+(M20-L20)/30</f>
        <v>11.666666666666666</v>
      </c>
      <c r="O20" s="132"/>
      <c r="U20" s="128"/>
      <c r="V20" s="105">
        <f ca="1">NOW()</f>
        <v>44194.603193402778</v>
      </c>
      <c r="W20" s="105">
        <f ca="1">NOW()</f>
        <v>44194.603193402778</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PARA EL DESARROLLO DE LA POBLACION CON NECESIDADES EDUCATIVAS ESPECIALES DEL DEPARTAMENTO DE SUCRE TALENTOS</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7" t="s">
        <v>2678</v>
      </c>
      <c r="C48" s="110" t="s">
        <v>31</v>
      </c>
      <c r="D48" s="116" t="s">
        <v>2679</v>
      </c>
      <c r="E48" s="139">
        <v>39470</v>
      </c>
      <c r="F48" s="139">
        <v>39813</v>
      </c>
      <c r="G48" s="154">
        <f>IF(AND(E48&lt;&gt;"",F48&lt;&gt;""),((F48-E48)/30),"")</f>
        <v>11.433333333333334</v>
      </c>
      <c r="H48" s="117" t="s">
        <v>2693</v>
      </c>
      <c r="I48" s="111" t="s">
        <v>453</v>
      </c>
      <c r="J48" s="116" t="s">
        <v>963</v>
      </c>
      <c r="K48" s="118">
        <v>100607004</v>
      </c>
      <c r="L48" s="112" t="s">
        <v>1148</v>
      </c>
      <c r="M48" s="113">
        <v>1</v>
      </c>
      <c r="N48" s="112" t="s">
        <v>27</v>
      </c>
      <c r="O48" s="112" t="s">
        <v>1148</v>
      </c>
      <c r="P48" s="78"/>
    </row>
    <row r="49" spans="1:16" s="6" customFormat="1" ht="24.75" customHeight="1" x14ac:dyDescent="0.25">
      <c r="A49" s="137">
        <v>2</v>
      </c>
      <c r="B49" s="117" t="s">
        <v>2678</v>
      </c>
      <c r="C49" s="110" t="s">
        <v>31</v>
      </c>
      <c r="D49" s="116" t="s">
        <v>2680</v>
      </c>
      <c r="E49" s="139">
        <v>39843</v>
      </c>
      <c r="F49" s="139">
        <v>40178</v>
      </c>
      <c r="G49" s="154">
        <f t="shared" ref="G49:G50" si="2">IF(AND(E49&lt;&gt;"",F49&lt;&gt;""),((F49-E49)/30),"")</f>
        <v>11.166666666666666</v>
      </c>
      <c r="H49" s="117" t="s">
        <v>2693</v>
      </c>
      <c r="I49" s="111" t="s">
        <v>453</v>
      </c>
      <c r="J49" s="116" t="s">
        <v>963</v>
      </c>
      <c r="K49" s="118">
        <v>233016276</v>
      </c>
      <c r="L49" s="112" t="s">
        <v>1148</v>
      </c>
      <c r="M49" s="113">
        <v>1</v>
      </c>
      <c r="N49" s="112" t="s">
        <v>27</v>
      </c>
      <c r="O49" s="112" t="s">
        <v>1148</v>
      </c>
      <c r="P49" s="78"/>
    </row>
    <row r="50" spans="1:16" s="6" customFormat="1" ht="24.75" customHeight="1" x14ac:dyDescent="0.25">
      <c r="A50" s="137">
        <v>3</v>
      </c>
      <c r="B50" s="117" t="s">
        <v>2678</v>
      </c>
      <c r="C50" s="110" t="s">
        <v>31</v>
      </c>
      <c r="D50" s="116" t="s">
        <v>2681</v>
      </c>
      <c r="E50" s="139">
        <v>40208</v>
      </c>
      <c r="F50" s="139">
        <v>40543</v>
      </c>
      <c r="G50" s="154">
        <f t="shared" si="2"/>
        <v>11.166666666666666</v>
      </c>
      <c r="H50" s="117" t="s">
        <v>2693</v>
      </c>
      <c r="I50" s="111" t="s">
        <v>453</v>
      </c>
      <c r="J50" s="116" t="s">
        <v>963</v>
      </c>
      <c r="K50" s="118">
        <v>250599106</v>
      </c>
      <c r="L50" s="112" t="s">
        <v>1148</v>
      </c>
      <c r="M50" s="113">
        <v>1</v>
      </c>
      <c r="N50" s="112" t="s">
        <v>27</v>
      </c>
      <c r="O50" s="112" t="s">
        <v>1148</v>
      </c>
      <c r="P50" s="78"/>
    </row>
    <row r="51" spans="1:16" s="6" customFormat="1" ht="24.75" customHeight="1" outlineLevel="1" x14ac:dyDescent="0.25">
      <c r="A51" s="137">
        <v>4</v>
      </c>
      <c r="B51" s="117" t="s">
        <v>2678</v>
      </c>
      <c r="C51" s="110" t="s">
        <v>31</v>
      </c>
      <c r="D51" s="116" t="s">
        <v>2682</v>
      </c>
      <c r="E51" s="139">
        <v>40560</v>
      </c>
      <c r="F51" s="139">
        <v>40908</v>
      </c>
      <c r="G51" s="154">
        <f t="shared" ref="G51:G107" si="3">IF(AND(E51&lt;&gt;"",F51&lt;&gt;""),((F51-E51)/30),"")</f>
        <v>11.6</v>
      </c>
      <c r="H51" s="117" t="s">
        <v>2693</v>
      </c>
      <c r="I51" s="111" t="s">
        <v>453</v>
      </c>
      <c r="J51" s="116" t="s">
        <v>963</v>
      </c>
      <c r="K51" s="118">
        <v>275764855</v>
      </c>
      <c r="L51" s="112" t="s">
        <v>1148</v>
      </c>
      <c r="M51" s="113">
        <v>1</v>
      </c>
      <c r="N51" s="112" t="s">
        <v>27</v>
      </c>
      <c r="O51" s="112" t="s">
        <v>1148</v>
      </c>
      <c r="P51" s="78"/>
    </row>
    <row r="52" spans="1:16" s="7" customFormat="1" ht="24.75" customHeight="1" outlineLevel="1" x14ac:dyDescent="0.25">
      <c r="A52" s="138">
        <v>5</v>
      </c>
      <c r="B52" s="117" t="s">
        <v>2678</v>
      </c>
      <c r="C52" s="110" t="s">
        <v>31</v>
      </c>
      <c r="D52" s="116" t="s">
        <v>2683</v>
      </c>
      <c r="E52" s="139">
        <v>40932</v>
      </c>
      <c r="F52" s="139">
        <v>41273</v>
      </c>
      <c r="G52" s="154">
        <f t="shared" si="3"/>
        <v>11.366666666666667</v>
      </c>
      <c r="H52" s="115" t="s">
        <v>2694</v>
      </c>
      <c r="I52" s="111" t="s">
        <v>453</v>
      </c>
      <c r="J52" s="116" t="s">
        <v>963</v>
      </c>
      <c r="K52" s="118">
        <v>214660380</v>
      </c>
      <c r="L52" s="112" t="s">
        <v>1148</v>
      </c>
      <c r="M52" s="113">
        <v>1</v>
      </c>
      <c r="N52" s="112" t="s">
        <v>27</v>
      </c>
      <c r="O52" s="112" t="s">
        <v>1148</v>
      </c>
      <c r="P52" s="79"/>
    </row>
    <row r="53" spans="1:16" s="7" customFormat="1" ht="24.75" customHeight="1" outlineLevel="1" x14ac:dyDescent="0.25">
      <c r="A53" s="138">
        <v>6</v>
      </c>
      <c r="B53" s="117" t="s">
        <v>2678</v>
      </c>
      <c r="C53" s="110" t="s">
        <v>31</v>
      </c>
      <c r="D53" s="116" t="s">
        <v>2684</v>
      </c>
      <c r="E53" s="139">
        <v>41304</v>
      </c>
      <c r="F53" s="139">
        <v>41639</v>
      </c>
      <c r="G53" s="154">
        <f t="shared" si="3"/>
        <v>11.166666666666666</v>
      </c>
      <c r="H53" s="117" t="s">
        <v>2695</v>
      </c>
      <c r="I53" s="111" t="s">
        <v>453</v>
      </c>
      <c r="J53" s="116" t="s">
        <v>963</v>
      </c>
      <c r="K53" s="118">
        <v>462820458</v>
      </c>
      <c r="L53" s="112" t="s">
        <v>1148</v>
      </c>
      <c r="M53" s="113">
        <v>1</v>
      </c>
      <c r="N53" s="112" t="s">
        <v>27</v>
      </c>
      <c r="O53" s="112" t="s">
        <v>1148</v>
      </c>
      <c r="P53" s="79"/>
    </row>
    <row r="54" spans="1:16" s="7" customFormat="1" ht="24.75" customHeight="1" outlineLevel="1" x14ac:dyDescent="0.25">
      <c r="A54" s="138">
        <v>7</v>
      </c>
      <c r="B54" s="117" t="s">
        <v>2678</v>
      </c>
      <c r="C54" s="110" t="s">
        <v>31</v>
      </c>
      <c r="D54" s="116" t="s">
        <v>2685</v>
      </c>
      <c r="E54" s="139">
        <v>41508</v>
      </c>
      <c r="F54" s="139">
        <v>41988</v>
      </c>
      <c r="G54" s="154">
        <f t="shared" si="3"/>
        <v>16</v>
      </c>
      <c r="H54" s="117" t="s">
        <v>2696</v>
      </c>
      <c r="I54" s="111" t="s">
        <v>453</v>
      </c>
      <c r="J54" s="116" t="s">
        <v>963</v>
      </c>
      <c r="K54" s="118">
        <v>941257237</v>
      </c>
      <c r="L54" s="112" t="s">
        <v>1148</v>
      </c>
      <c r="M54" s="113">
        <v>1</v>
      </c>
      <c r="N54" s="112" t="s">
        <v>27</v>
      </c>
      <c r="O54" s="112" t="s">
        <v>1148</v>
      </c>
      <c r="P54" s="79"/>
    </row>
    <row r="55" spans="1:16" s="7" customFormat="1" ht="24.75" customHeight="1" outlineLevel="1" x14ac:dyDescent="0.25">
      <c r="A55" s="138">
        <v>8</v>
      </c>
      <c r="B55" s="117" t="s">
        <v>2678</v>
      </c>
      <c r="C55" s="110" t="s">
        <v>31</v>
      </c>
      <c r="D55" s="116" t="s">
        <v>2686</v>
      </c>
      <c r="E55" s="139">
        <v>41663</v>
      </c>
      <c r="F55" s="139">
        <v>42034</v>
      </c>
      <c r="G55" s="154">
        <f t="shared" si="3"/>
        <v>12.366666666666667</v>
      </c>
      <c r="H55" s="117" t="s">
        <v>2697</v>
      </c>
      <c r="I55" s="111" t="s">
        <v>453</v>
      </c>
      <c r="J55" s="116" t="s">
        <v>963</v>
      </c>
      <c r="K55" s="114">
        <v>457695780</v>
      </c>
      <c r="L55" s="112" t="s">
        <v>1148</v>
      </c>
      <c r="M55" s="113">
        <v>1</v>
      </c>
      <c r="N55" s="112" t="s">
        <v>27</v>
      </c>
      <c r="O55" s="112" t="s">
        <v>1148</v>
      </c>
      <c r="P55" s="79"/>
    </row>
    <row r="56" spans="1:16" s="7" customFormat="1" ht="24.75" customHeight="1" outlineLevel="1" x14ac:dyDescent="0.25">
      <c r="A56" s="138">
        <v>9</v>
      </c>
      <c r="B56" s="117" t="s">
        <v>2678</v>
      </c>
      <c r="C56" s="110" t="s">
        <v>31</v>
      </c>
      <c r="D56" s="116" t="s">
        <v>2687</v>
      </c>
      <c r="E56" s="139">
        <v>42403</v>
      </c>
      <c r="F56" s="139">
        <v>42521</v>
      </c>
      <c r="G56" s="154">
        <f t="shared" si="3"/>
        <v>3.9333333333333331</v>
      </c>
      <c r="H56" s="117" t="s">
        <v>2697</v>
      </c>
      <c r="I56" s="111" t="s">
        <v>453</v>
      </c>
      <c r="J56" s="116" t="s">
        <v>963</v>
      </c>
      <c r="K56" s="114">
        <v>206502823</v>
      </c>
      <c r="L56" s="112" t="s">
        <v>1148</v>
      </c>
      <c r="M56" s="113">
        <v>1</v>
      </c>
      <c r="N56" s="112" t="s">
        <v>27</v>
      </c>
      <c r="O56" s="112" t="s">
        <v>1148</v>
      </c>
      <c r="P56" s="79"/>
    </row>
    <row r="57" spans="1:16" s="7" customFormat="1" ht="24.75" customHeight="1" outlineLevel="1" x14ac:dyDescent="0.25">
      <c r="A57" s="138">
        <v>10</v>
      </c>
      <c r="B57" s="117" t="s">
        <v>2678</v>
      </c>
      <c r="C57" s="65" t="s">
        <v>31</v>
      </c>
      <c r="D57" s="116" t="s">
        <v>2688</v>
      </c>
      <c r="E57" s="139">
        <v>42405</v>
      </c>
      <c r="F57" s="139">
        <v>42521</v>
      </c>
      <c r="G57" s="154">
        <f t="shared" si="3"/>
        <v>3.8666666666666667</v>
      </c>
      <c r="H57" s="117" t="s">
        <v>2698</v>
      </c>
      <c r="I57" s="63" t="s">
        <v>453</v>
      </c>
      <c r="J57" s="116" t="s">
        <v>963</v>
      </c>
      <c r="K57" s="114">
        <v>991843804</v>
      </c>
      <c r="L57" s="65" t="s">
        <v>1148</v>
      </c>
      <c r="M57" s="67">
        <v>1</v>
      </c>
      <c r="N57" s="65" t="s">
        <v>27</v>
      </c>
      <c r="O57" s="65" t="s">
        <v>1148</v>
      </c>
      <c r="P57" s="79"/>
    </row>
    <row r="58" spans="1:16" s="7" customFormat="1" ht="24.75" customHeight="1" outlineLevel="1" x14ac:dyDescent="0.25">
      <c r="A58" s="138">
        <v>11</v>
      </c>
      <c r="B58" s="117" t="s">
        <v>2678</v>
      </c>
      <c r="C58" s="65" t="s">
        <v>31</v>
      </c>
      <c r="D58" s="116" t="s">
        <v>2689</v>
      </c>
      <c r="E58" s="139">
        <v>42678</v>
      </c>
      <c r="F58" s="139">
        <v>43312</v>
      </c>
      <c r="G58" s="154">
        <f t="shared" si="3"/>
        <v>21.133333333333333</v>
      </c>
      <c r="H58" s="117" t="s">
        <v>2699</v>
      </c>
      <c r="I58" s="63" t="s">
        <v>453</v>
      </c>
      <c r="J58" s="116" t="s">
        <v>963</v>
      </c>
      <c r="K58" s="118">
        <v>1013705771</v>
      </c>
      <c r="L58" s="65" t="s">
        <v>1148</v>
      </c>
      <c r="M58" s="67">
        <v>1</v>
      </c>
      <c r="N58" s="65" t="s">
        <v>27</v>
      </c>
      <c r="O58" s="65" t="s">
        <v>26</v>
      </c>
      <c r="P58" s="79"/>
    </row>
    <row r="59" spans="1:16" s="7" customFormat="1" ht="24.75" customHeight="1" outlineLevel="1" x14ac:dyDescent="0.25">
      <c r="A59" s="138">
        <v>12</v>
      </c>
      <c r="B59" s="117" t="s">
        <v>2678</v>
      </c>
      <c r="C59" s="65" t="s">
        <v>31</v>
      </c>
      <c r="D59" s="116" t="s">
        <v>2690</v>
      </c>
      <c r="E59" s="139">
        <v>43004</v>
      </c>
      <c r="F59" s="139">
        <v>43084</v>
      </c>
      <c r="G59" s="154">
        <f t="shared" si="3"/>
        <v>2.6666666666666665</v>
      </c>
      <c r="H59" s="117" t="s">
        <v>2700</v>
      </c>
      <c r="I59" s="63" t="s">
        <v>453</v>
      </c>
      <c r="J59" s="116" t="s">
        <v>963</v>
      </c>
      <c r="K59" s="118">
        <v>678034545</v>
      </c>
      <c r="L59" s="65" t="s">
        <v>1148</v>
      </c>
      <c r="M59" s="67">
        <v>1</v>
      </c>
      <c r="N59" s="65" t="s">
        <v>27</v>
      </c>
      <c r="O59" s="65" t="s">
        <v>26</v>
      </c>
      <c r="P59" s="79"/>
    </row>
    <row r="60" spans="1:16" s="7" customFormat="1" ht="24.75" customHeight="1" outlineLevel="1" x14ac:dyDescent="0.25">
      <c r="A60" s="138">
        <v>13</v>
      </c>
      <c r="B60" s="117" t="s">
        <v>2678</v>
      </c>
      <c r="C60" s="65" t="s">
        <v>31</v>
      </c>
      <c r="D60" s="116" t="s">
        <v>2691</v>
      </c>
      <c r="E60" s="139">
        <v>43450</v>
      </c>
      <c r="F60" s="139">
        <v>43799</v>
      </c>
      <c r="G60" s="154">
        <f t="shared" si="3"/>
        <v>11.633333333333333</v>
      </c>
      <c r="H60" s="117" t="s">
        <v>2701</v>
      </c>
      <c r="I60" s="63" t="s">
        <v>453</v>
      </c>
      <c r="J60" s="116" t="s">
        <v>963</v>
      </c>
      <c r="K60" s="118">
        <v>1441337465</v>
      </c>
      <c r="L60" s="65" t="s">
        <v>1148</v>
      </c>
      <c r="M60" s="67">
        <v>1</v>
      </c>
      <c r="N60" s="65" t="s">
        <v>27</v>
      </c>
      <c r="O60" s="65" t="s">
        <v>1148</v>
      </c>
      <c r="P60" s="79"/>
    </row>
    <row r="61" spans="1:16" s="7" customFormat="1" ht="24.75" customHeight="1" outlineLevel="1" x14ac:dyDescent="0.25">
      <c r="A61" s="138">
        <v>14</v>
      </c>
      <c r="B61" s="117" t="s">
        <v>2678</v>
      </c>
      <c r="C61" s="65" t="s">
        <v>31</v>
      </c>
      <c r="D61" s="116" t="s">
        <v>2692</v>
      </c>
      <c r="E61" s="139">
        <v>43799</v>
      </c>
      <c r="F61" s="139">
        <v>43889</v>
      </c>
      <c r="G61" s="154">
        <f t="shared" si="3"/>
        <v>3</v>
      </c>
      <c r="H61" s="117" t="s">
        <v>2701</v>
      </c>
      <c r="I61" s="63" t="s">
        <v>453</v>
      </c>
      <c r="J61" s="116" t="s">
        <v>963</v>
      </c>
      <c r="K61" s="118">
        <v>161889225</v>
      </c>
      <c r="L61" s="65" t="s">
        <v>1148</v>
      </c>
      <c r="M61" s="67">
        <v>1</v>
      </c>
      <c r="N61" s="65" t="s">
        <v>27</v>
      </c>
      <c r="O61" s="65" t="s">
        <v>1148</v>
      </c>
      <c r="P61" s="79"/>
    </row>
    <row r="62" spans="1:16" s="7" customFormat="1" ht="24.75" customHeight="1" outlineLevel="1" x14ac:dyDescent="0.25">
      <c r="A62" s="138">
        <v>15</v>
      </c>
      <c r="B62" s="64"/>
      <c r="C62" s="65"/>
      <c r="D62" s="63"/>
      <c r="E62" s="139"/>
      <c r="F62" s="139"/>
      <c r="G62" s="154" t="str">
        <f t="shared" si="3"/>
        <v/>
      </c>
      <c r="H62" s="117"/>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117"/>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117"/>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6" t="s">
        <v>2702</v>
      </c>
      <c r="E114" s="139">
        <v>43885</v>
      </c>
      <c r="F114" s="139">
        <v>44196</v>
      </c>
      <c r="G114" s="154">
        <f>IF(AND(E114&lt;&gt;"",F114&lt;&gt;""),((F114-E114)/30),"")</f>
        <v>10.366666666666667</v>
      </c>
      <c r="H114" s="117" t="s">
        <v>2708</v>
      </c>
      <c r="I114" s="116" t="s">
        <v>208</v>
      </c>
      <c r="J114" s="116" t="s">
        <v>222</v>
      </c>
      <c r="K114" s="118">
        <v>3157127858</v>
      </c>
      <c r="L114" s="100">
        <f>+IF(AND(K114&gt;0,O114="Ejecución"),(K114/877802)*Tabla28[[#This Row],[% participación]],IF(AND(K114&gt;0,O114&lt;&gt;"Ejecución"),"-",""))</f>
        <v>3596.6286907525841</v>
      </c>
      <c r="M114" s="119" t="s">
        <v>1148</v>
      </c>
      <c r="N114" s="167">
        <v>1</v>
      </c>
      <c r="O114" s="156" t="s">
        <v>1150</v>
      </c>
      <c r="P114" s="78"/>
    </row>
    <row r="115" spans="1:16" s="6" customFormat="1" ht="24.75" customHeight="1" x14ac:dyDescent="0.25">
      <c r="A115" s="137">
        <v>2</v>
      </c>
      <c r="B115" s="155" t="s">
        <v>2664</v>
      </c>
      <c r="C115" s="157" t="s">
        <v>31</v>
      </c>
      <c r="D115" s="116" t="s">
        <v>2703</v>
      </c>
      <c r="E115" s="139">
        <v>43885</v>
      </c>
      <c r="F115" s="139">
        <v>44196</v>
      </c>
      <c r="G115" s="154">
        <f t="shared" ref="G115:G116" si="4">IF(AND(E115&lt;&gt;"",F115&lt;&gt;""),((F115-E115)/30),"")</f>
        <v>10.366666666666667</v>
      </c>
      <c r="H115" s="117" t="s">
        <v>2708</v>
      </c>
      <c r="I115" s="63" t="s">
        <v>453</v>
      </c>
      <c r="J115" s="116" t="s">
        <v>983</v>
      </c>
      <c r="K115" s="68">
        <v>1640405856</v>
      </c>
      <c r="L115" s="100">
        <f>+IF(AND(K115&gt;0,O115="Ejecución"),(K115/877802)*Tabla28[[#This Row],[% participación]],IF(AND(K115&gt;0,O115&lt;&gt;"Ejecución"),"-",""))</f>
        <v>373.75304590329029</v>
      </c>
      <c r="M115" s="65" t="s">
        <v>26</v>
      </c>
      <c r="N115" s="167">
        <v>0.2</v>
      </c>
      <c r="O115" s="156" t="s">
        <v>1150</v>
      </c>
      <c r="P115" s="78"/>
    </row>
    <row r="116" spans="1:16" s="6" customFormat="1" ht="24.75" customHeight="1" x14ac:dyDescent="0.25">
      <c r="A116" s="137">
        <v>3</v>
      </c>
      <c r="B116" s="155" t="s">
        <v>2664</v>
      </c>
      <c r="C116" s="157" t="s">
        <v>31</v>
      </c>
      <c r="D116" s="116" t="s">
        <v>2704</v>
      </c>
      <c r="E116" s="139">
        <v>43885</v>
      </c>
      <c r="F116" s="139">
        <v>44196</v>
      </c>
      <c r="G116" s="154">
        <f t="shared" si="4"/>
        <v>10.366666666666667</v>
      </c>
      <c r="H116" s="117" t="s">
        <v>2708</v>
      </c>
      <c r="I116" s="63" t="s">
        <v>453</v>
      </c>
      <c r="J116" s="116" t="s">
        <v>984</v>
      </c>
      <c r="K116" s="68">
        <v>1961826033</v>
      </c>
      <c r="L116" s="100">
        <f>+IF(AND(K116&gt;0,O116="Ejecución"),(K116/877802)*Tabla28[[#This Row],[% participación]],IF(AND(K116&gt;0,O116&lt;&gt;"Ejecución"),"-",""))</f>
        <v>446.98600208247422</v>
      </c>
      <c r="M116" s="65" t="s">
        <v>26</v>
      </c>
      <c r="N116" s="167">
        <v>0.2</v>
      </c>
      <c r="O116" s="156" t="s">
        <v>1150</v>
      </c>
      <c r="P116" s="78"/>
    </row>
    <row r="117" spans="1:16" s="6" customFormat="1" ht="24.75" customHeight="1" outlineLevel="1" x14ac:dyDescent="0.25">
      <c r="A117" s="137">
        <v>4</v>
      </c>
      <c r="B117" s="155" t="s">
        <v>2664</v>
      </c>
      <c r="C117" s="157" t="s">
        <v>31</v>
      </c>
      <c r="D117" s="116" t="s">
        <v>2705</v>
      </c>
      <c r="E117" s="139">
        <v>43885</v>
      </c>
      <c r="F117" s="139">
        <v>44196</v>
      </c>
      <c r="G117" s="154">
        <f t="shared" ref="G117:G159" si="5">IF(AND(E117&lt;&gt;"",F117&lt;&gt;""),((F117-E117)/30),"")</f>
        <v>10.366666666666667</v>
      </c>
      <c r="H117" s="117" t="s">
        <v>2709</v>
      </c>
      <c r="I117" s="63" t="s">
        <v>453</v>
      </c>
      <c r="J117" s="116" t="s">
        <v>973</v>
      </c>
      <c r="K117" s="68">
        <v>1189481731</v>
      </c>
      <c r="L117" s="100">
        <f>+IF(AND(K117&gt;0,O117="Ejecución"),(K117/877802)*Tabla28[[#This Row],[% participación]],IF(AND(K117&gt;0,O117&lt;&gt;"Ejecución"),"-",""))</f>
        <v>271.01367529351722</v>
      </c>
      <c r="M117" s="65" t="s">
        <v>26</v>
      </c>
      <c r="N117" s="167">
        <v>0.2</v>
      </c>
      <c r="O117" s="156" t="s">
        <v>1150</v>
      </c>
      <c r="P117" s="78"/>
    </row>
    <row r="118" spans="1:16" s="7" customFormat="1" ht="24.75" customHeight="1" outlineLevel="1" x14ac:dyDescent="0.25">
      <c r="A118" s="138">
        <v>5</v>
      </c>
      <c r="B118" s="155" t="s">
        <v>2664</v>
      </c>
      <c r="C118" s="157" t="s">
        <v>31</v>
      </c>
      <c r="D118" s="116" t="s">
        <v>2706</v>
      </c>
      <c r="E118" s="139">
        <v>43885</v>
      </c>
      <c r="F118" s="139">
        <v>44196</v>
      </c>
      <c r="G118" s="154">
        <f t="shared" si="5"/>
        <v>10.366666666666667</v>
      </c>
      <c r="H118" s="117" t="s">
        <v>2709</v>
      </c>
      <c r="I118" s="63" t="s">
        <v>453</v>
      </c>
      <c r="J118" s="116" t="s">
        <v>453</v>
      </c>
      <c r="K118" s="68">
        <v>876094557</v>
      </c>
      <c r="L118" s="100">
        <f>+IF(AND(K118&gt;0,O118="Ejecución"),(K118/877802)*Tabla28[[#This Row],[% participación]],IF(AND(K118&gt;0,O118&lt;&gt;"Ejecución"),"-",""))</f>
        <v>199.61097308960336</v>
      </c>
      <c r="M118" s="65" t="s">
        <v>26</v>
      </c>
      <c r="N118" s="167">
        <v>0.2</v>
      </c>
      <c r="O118" s="156" t="s">
        <v>1150</v>
      </c>
      <c r="P118" s="79"/>
    </row>
    <row r="119" spans="1:16" s="7" customFormat="1" ht="24.75" customHeight="1" outlineLevel="1" x14ac:dyDescent="0.25">
      <c r="A119" s="138">
        <v>6</v>
      </c>
      <c r="B119" s="155" t="s">
        <v>2664</v>
      </c>
      <c r="C119" s="157" t="s">
        <v>31</v>
      </c>
      <c r="D119" s="116" t="s">
        <v>2707</v>
      </c>
      <c r="E119" s="139">
        <v>43885</v>
      </c>
      <c r="F119" s="139">
        <v>44196</v>
      </c>
      <c r="G119" s="154">
        <f t="shared" si="5"/>
        <v>10.366666666666667</v>
      </c>
      <c r="H119" s="117" t="s">
        <v>2709</v>
      </c>
      <c r="I119" s="63" t="s">
        <v>453</v>
      </c>
      <c r="J119" s="116" t="s">
        <v>963</v>
      </c>
      <c r="K119" s="68">
        <v>678171286</v>
      </c>
      <c r="L119" s="100">
        <f>+IF(AND(K119&gt;0,O119="Ejecución"),(K119/877802)*Tabla28[[#This Row],[% participación]],IF(AND(K119&gt;0,O119&lt;&gt;"Ejecución"),"-",""))</f>
        <v>154.51577599504219</v>
      </c>
      <c r="M119" s="65" t="s">
        <v>26</v>
      </c>
      <c r="N119" s="167">
        <v>0.2</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ref="N120:N160" si="6">+IF(M120="No",1,IF(M120="Si","Ingrese %",""))</f>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2.5000000000000001E-2</v>
      </c>
      <c r="G179" s="159">
        <f>IF(F179&gt;0,SUM(E179+F179),"")</f>
        <v>4.4999999999999998E-2</v>
      </c>
      <c r="H179" s="5"/>
      <c r="I179" s="215" t="s">
        <v>2670</v>
      </c>
      <c r="J179" s="215"/>
      <c r="K179" s="215"/>
      <c r="L179" s="215"/>
      <c r="M179" s="166">
        <v>0.05</v>
      </c>
      <c r="O179" s="8"/>
      <c r="Q179" s="19"/>
      <c r="R179" s="153">
        <f>IF(M179&gt;0,SUM(L179+M179),"")</f>
        <v>0.05</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4.4999999999999998E-2</v>
      </c>
      <c r="D185" s="91" t="s">
        <v>2628</v>
      </c>
      <c r="E185" s="94">
        <f>+(C185*SUM(K20:K35))</f>
        <v>298524937.13999999</v>
      </c>
      <c r="F185" s="92"/>
      <c r="G185" s="93"/>
      <c r="H185" s="88"/>
      <c r="I185" s="90" t="s">
        <v>2627</v>
      </c>
      <c r="J185" s="160">
        <f>+SUM(M179:M183)</f>
        <v>0.05</v>
      </c>
      <c r="K185" s="196" t="s">
        <v>2628</v>
      </c>
      <c r="L185" s="196"/>
      <c r="M185" s="94">
        <f>+J185*(SUM(K20:K35))</f>
        <v>331694374.60000002</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21">
        <v>41915</v>
      </c>
      <c r="D193" s="5"/>
      <c r="E193" s="120">
        <v>2262</v>
      </c>
      <c r="F193" s="5"/>
      <c r="G193" s="5"/>
      <c r="H193" s="141" t="s">
        <v>2710</v>
      </c>
      <c r="J193" s="5"/>
      <c r="K193" s="121">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2711</v>
      </c>
      <c r="J211" s="27" t="s">
        <v>2622</v>
      </c>
      <c r="K211" s="142" t="s">
        <v>2711</v>
      </c>
      <c r="L211" s="21"/>
      <c r="M211" s="21"/>
      <c r="N211" s="21"/>
      <c r="O211" s="8"/>
    </row>
    <row r="212" spans="1:15" x14ac:dyDescent="0.25">
      <c r="A212" s="9"/>
      <c r="B212" s="27" t="s">
        <v>2619</v>
      </c>
      <c r="C212" s="141" t="s">
        <v>2710</v>
      </c>
      <c r="D212" s="21"/>
      <c r="G212" s="27" t="s">
        <v>2621</v>
      </c>
      <c r="H212" s="142" t="s">
        <v>2712</v>
      </c>
      <c r="J212" s="27" t="s">
        <v>2623</v>
      </c>
      <c r="K212" s="141"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Pedro</cp:lastModifiedBy>
  <cp:lastPrinted>2020-11-20T15:12:35Z</cp:lastPrinted>
  <dcterms:created xsi:type="dcterms:W3CDTF">2020-10-14T21:57:42Z</dcterms:created>
  <dcterms:modified xsi:type="dcterms:W3CDTF">2020-12-29T19:40:44Z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