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Desktop\YA ESTA ESTA LISTA\"/>
    </mc:Choice>
  </mc:AlternateContent>
  <xr:revisionPtr revIDLastSave="0" documentId="13_ncr:1_{73AA71AC-B026-42C0-B897-35B882C9886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<sst xmlns="http://schemas.openxmlformats.org/spreadsheetml/2006/main" count="3412" uniqueCount="2772">
  <si>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</si>
  <si>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</si>
  <si>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</si>
  <si>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</si>
  <si>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</si>
  <si>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</si>
  <si>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</si>
  <si>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</si>
  <si>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</si>
  <si>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</si>
  <si>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</si>
  <si>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</si>
  <si>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</si>
  <si>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</si>
  <si>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</si>
  <si>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</si>
  <si>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</si>
  <si>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</si>
  <si>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</si>
  <si>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</si>
  <si>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</si>
  <si>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</si>
  <si>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</si>
  <si>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</si>
  <si>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</si>
  <si>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</si>
  <si>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</si>
  <si>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</si>
  <si>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</si>
  <si>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</si>
  <si>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</si>
  <si>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</si>
  <si>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</si>
  <si>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</si>
  <si>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</si>
  <si>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</si>
  <si>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</si>
  <si>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</si>
  <si>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</si>
  <si>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</si>
  <si>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</si>
  <si>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</si>
  <si>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</si>
  <si>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</si>
  <si>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</si>
  <si>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</si>
  <si>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</si>
  <si>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</si>
  <si>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</si>
  <si>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</si>
  <si>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</si>
  <si>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</si>
  <si>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</si>
  <si>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</si>
  <si>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</si>
  <si>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</si>
  <si>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</si>
  <si>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</si>
  <si>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</si>
  <si>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</si>
  <si>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</si>
  <si>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</si>
  <si>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</si>
  <si>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</si>
  <si>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</si>
  <si>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</si>
  <si>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</si>
  <si>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</si>
  <si>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</si>
  <si>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</si>
  <si>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</si>
  <si>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</si>
  <si>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</si>
  <si>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</si>
  <si>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</si>
  <si>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</si>
  <si>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</si>
  <si>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</si>
  <si>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</si>
  <si>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</si>
  <si>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</si>
  <si>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</si>
  <si>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</si>
  <si>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</si>
  <si>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</si>
  <si>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</si>
  <si>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</si>
  <si>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</si>
  <si>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</si>
  <si>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</si>
  <si>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</si>
  <si>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</si>
  <si>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</si>
  <si>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</si>
  <si>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</si>
  <si>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</si>
  <si>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</si>
  <si>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</si>
  <si>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</si>
  <si>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</si>
  <si>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</si>
  <si>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</si>
  <si>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</si>
  <si>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</si>
  <si>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</si>
  <si>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</si>
  <si>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</si>
  <si>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</si>
  <si>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</si>
  <si>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</si>
  <si>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</si>
  <si>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</si>
  <si>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</si>
  <si>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</si>
  <si>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</si>
  <si>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</si>
  <si>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</si>
  <si>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</si>
  <si>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</si>
  <si>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</si>
  <si>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</si>
  <si>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</si>
  <si>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</si>
  <si>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</si>
  <si>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</si>
  <si>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</si>
  <si>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</si>
  <si>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</si>
  <si>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</si>
  <si>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</si>
  <si>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</si>
  <si>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</si>
  <si>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</si>
  <si>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</si>
  <si>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</si>
  <si>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</si>
  <si>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</si>
  <si>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</si>
  <si>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</si>
  <si>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</si>
  <si>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</si>
  <si>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</si>
  <si>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</si>
  <si>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</si>
  <si>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</si>
  <si>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</si>
  <si>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</si>
  <si>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</si>
  <si>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</si>
  <si>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</si>
  <si>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</si>
  <si>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</si>
  <si>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</si>
  <si>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</si>
  <si>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</si>
  <si>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</si>
  <si>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</si>
  <si>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</si>
  <si>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</si>
  <si>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</si>
  <si>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</si>
  <si>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</si>
  <si>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</si>
  <si>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</si>
  <si>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</si>
  <si>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</si>
  <si>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</si>
  <si>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</si>
  <si>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</si>
  <si>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</si>
  <si>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</si>
  <si>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</si>
  <si>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</si>
  <si>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</si>
  <si>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</si>
  <si>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</si>
  <si>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</si>
  <si>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</si>
  <si>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</si>
  <si>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</si>
  <si>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</si>
  <si>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</si>
  <si>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</si>
  <si>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</si>
  <si>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</si>
  <si>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</si>
  <si>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</si>
  <si>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</si>
  <si>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</si>
  <si>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</si>
  <si>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</si>
  <si>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</si>
  <si>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</si>
  <si>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</si>
  <si>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</si>
  <si>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</si>
  <si>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</si>
  <si>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</si>
  <si>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</si>
  <si>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</si>
  <si>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</si>
  <si>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</si>
  <si>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</si>
  <si>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</si>
  <si>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</si>
  <si>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</si>
  <si>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</si>
  <si>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</si>
  <si>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</si>
  <si>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</si>
  <si>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</si>
  <si>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</si>
  <si>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</si>
  <si>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</si>
  <si>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</si>
  <si>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</si>
  <si>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</si>
  <si>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</si>
  <si>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</si>
  <si>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</si>
  <si>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</si>
  <si>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</si>
  <si>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</si>
  <si>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</si>
  <si>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</si>
  <si>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</si>
  <si>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</si>
  <si>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</si>
  <si>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</si>
  <si>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</si>
  <si>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</si>
  <si>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</si>
  <si>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</si>
  <si>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</si>
  <si>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</si>
  <si>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</si>
  <si>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</si>
  <si>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</si>
  <si>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</si>
  <si>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</si>
  <si>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</si>
  <si>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</si>
  <si>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</si>
  <si>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</si>
  <si>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</si>
  <si>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</si>
  <si>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</si>
  <si>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</si>
  <si>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</si>
  <si>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</si>
  <si>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</si>
  <si>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</si>
  <si>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</si>
  <si>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</si>
  <si>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</si>
  <si>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</si>
  <si>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</si>
  <si>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</si>
  <si>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</si>
  <si>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</si>
  <si>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</si>
  <si>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</si>
  <si>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</si>
  <si>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</si>
  <si>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</si>
  <si>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</si>
  <si>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</si>
  <si>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</si>
  <si>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</si>
  <si>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</si>
  <si>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</si>
  <si>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</si>
  <si>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</si>
  <si>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</si>
  <si>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</si>
  <si>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</si>
  <si>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</si>
  <si>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</si>
  <si>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</si>
  <si>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</si>
  <si>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</si>
  <si>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</si>
  <si>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</si>
  <si>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</si>
  <si>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</si>
  <si>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</si>
  <si>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</si>
  <si>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</si>
  <si>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</si>
  <si>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</si>
  <si>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</si>
  <si>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</si>
  <si>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</si>
  <si>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</si>
  <si>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</si>
  <si>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</si>
  <si>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</si>
  <si>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</si>
  <si>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</si>
  <si>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</si>
  <si>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</si>
  <si>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</si>
  <si>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</si>
  <si>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</si>
  <si>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</si>
  <si>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</si>
  <si>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</si>
  <si>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</si>
  <si>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</si>
  <si>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</si>
  <si>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</si>
  <si>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</si>
  <si>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</si>
  <si>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</si>
  <si>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</si>
  <si>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</si>
  <si>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</si>
  <si>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</si>
  <si>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</si>
  <si>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</si>
  <si>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</si>
  <si>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</si>
  <si>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</si>
  <si>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</si>
  <si>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</si>
  <si>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</si>
  <si>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</si>
  <si>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</si>
  <si>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</si>
  <si>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</si>
  <si>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</si>
  <si>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</si>
  <si>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</si>
  <si>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</si>
  <si>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</si>
  <si>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</si>
  <si>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</si>
  <si>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</si>
  <si>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</si>
  <si>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</si>
  <si>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</si>
  <si>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</si>
  <si>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</si>
  <si>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</si>
  <si>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</si>
  <si>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</si>
  <si>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</si>
  <si>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</si>
  <si>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</si>
  <si>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</si>
  <si>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</si>
  <si>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</si>
  <si>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</si>
  <si>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</si>
  <si>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</si>
  <si>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</si>
  <si>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</si>
  <si>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</si>
  <si>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</si>
  <si>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</si>
  <si>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</si>
  <si>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</si>
  <si>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</si>
  <si>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</si>
  <si>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</si>
  <si>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</si>
  <si>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</si>
  <si>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</si>
  <si>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</si>
  <si>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</si>
  <si>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</si>
  <si>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</si>
  <si>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</si>
  <si>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</si>
  <si>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</si>
  <si>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</si>
  <si>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</si>
  <si>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</si>
  <si>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</si>
  <si>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</si>
  <si>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</si>
  <si>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</si>
  <si>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</si>
  <si>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</si>
  <si>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</si>
  <si>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</si>
  <si>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</si>
  <si>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</si>
  <si>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</si>
  <si>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</si>
  <si>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</si>
  <si>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</si>
  <si>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</si>
  <si>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</si>
  <si>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</si>
  <si>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</si>
  <si>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</si>
  <si>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</si>
  <si>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</si>
  <si>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</si>
  <si>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</si>
  <si>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</si>
  <si>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</si>
  <si>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</si>
  <si>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</si>
  <si>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</si>
  <si>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</si>
  <si>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</si>
  <si>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</si>
  <si>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</si>
  <si>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</si>
  <si>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</si>
  <si>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</si>
  <si>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</si>
  <si>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</si>
  <si>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</si>
  <si>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</si>
  <si>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</si>
  <si>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</si>
  <si>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</si>
  <si>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</si>
  <si>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</si>
  <si>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</si>
  <si>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</si>
  <si>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</si>
  <si>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</si>
  <si>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</si>
  <si>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</si>
  <si>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</si>
  <si>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</si>
  <si>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</si>
  <si>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</si>
  <si>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</si>
  <si>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</si>
  <si>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</si>
  <si>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</si>
  <si>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</si>
  <si>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</si>
  <si>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</si>
  <si>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</si>
  <si>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</si>
  <si>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</si>
  <si>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</si>
  <si>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</si>
  <si>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</si>
  <si>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</si>
  <si>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</si>
  <si>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</si>
  <si>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</si>
  <si>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</si>
  <si>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</si>
  <si>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</si>
  <si>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</si>
  <si>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</si>
  <si>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</si>
  <si>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</si>
  <si>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</si>
  <si>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</si>
  <si>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</si>
  <si>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</si>
  <si>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</si>
  <si>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</si>
  <si>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</si>
  <si>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</si>
  <si>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</si>
  <si>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</si>
  <si>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</si>
  <si>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</si>
  <si>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</si>
  <si>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</si>
  <si>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</si>
  <si>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</si>
  <si>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</si>
  <si>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</si>
  <si>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</si>
  <si>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</si>
  <si>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</si>
  <si>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</si>
  <si>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</si>
  <si>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</si>
  <si>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</si>
  <si>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</si>
  <si>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</si>
  <si>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</si>
  <si>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</si>
  <si>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</si>
  <si>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</si>
  <si>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</si>
  <si>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</si>
  <si>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</si>
  <si>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</si>
  <si>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</si>
  <si>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</si>
  <si>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</si>
  <si>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</si>
  <si>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</si>
  <si>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</si>
  <si>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</si>
  <si>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</si>
  <si>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</si>
  <si>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</si>
  <si>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</si>
  <si>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</si>
  <si>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</si>
  <si>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</si>
  <si>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</si>
  <si>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</si>
  <si>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</si>
  <si>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</si>
  <si>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</si>
  <si>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</si>
  <si>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</si>
  <si>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</si>
  <si>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</si>
  <si>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</si>
  <si>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</si>
  <si>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</si>
  <si>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</si>
  <si>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</si>
  <si>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</si>
  <si>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</si>
  <si>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</si>
  <si>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</si>
  <si>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</si>
  <si>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</si>
  <si>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</si>
  <si>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</si>
  <si>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</si>
  <si>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</si>
  <si>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</si>
  <si>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</si>
  <si>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</si>
  <si>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</si>
  <si>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</si>
  <si>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</si>
  <si>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</si>
  <si>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</si>
  <si>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</si>
  <si>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</si>
  <si>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</si>
  <si>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</si>
  <si>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</si>
  <si>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</si>
  <si>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</si>
  <si>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</si>
  <si>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</si>
  <si>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</si>
  <si>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</si>
  <si>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</si>
  <si>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</si>
  <si>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</si>
  <si>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</si>
  <si>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</si>
  <si>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</si>
  <si>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</si>
  <si>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</si>
  <si>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</si>
  <si>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</si>
  <si>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</si>
  <si>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</si>
  <si>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</si>
  <si>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</si>
  <si>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</si>
  <si>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</si>
  <si>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</si>
  <si>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</si>
  <si>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</si>
  <si>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</si>
  <si>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</si>
  <si>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</si>
  <si>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</si>
  <si>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</si>
  <si>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</si>
  <si>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</si>
  <si>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</si>
  <si>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</si>
  <si>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</si>
  <si>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</si>
  <si>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</si>
  <si>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</si>
  <si>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</si>
  <si>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</si>
  <si>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</si>
  <si>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</si>
  <si>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</si>
  <si>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</si>
  <si>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</si>
  <si>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</si>
  <si>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</si>
  <si>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</si>
  <si>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</si>
  <si>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</si>
  <si>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</si>
  <si>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</si>
  <si>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</si>
  <si>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</si>
  <si>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</si>
  <si>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</si>
  <si>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</si>
  <si>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</si>
  <si>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</si>
  <si>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</si>
  <si>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</si>
  <si>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</si>
  <si>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</si>
  <si>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</si>
  <si>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</si>
  <si>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</si>
  <si>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</si>
  <si>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</si>
  <si>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</si>
  <si>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</si>
  <si>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</si>
  <si>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</si>
  <si>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</si>
  <si>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</si>
  <si>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</si>
  <si>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</si>
  <si>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</si>
  <si>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</si>
  <si>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</si>
  <si>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</si>
  <si>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</si>
  <si>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</si>
  <si>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</si>
  <si>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</si>
  <si>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</si>
  <si>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</si>
  <si>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</si>
  <si>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</si>
  <si>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</si>
  <si>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</si>
  <si>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</si>
  <si>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</si>
  <si>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</si>
  <si>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</si>
  <si>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</si>
  <si>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</si>
  <si>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</si>
  <si>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</si>
  <si>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</si>
  <si>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</si>
  <si>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</si>
  <si>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</si>
  <si>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</si>
  <si>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</si>
  <si>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</si>
  <si>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</si>
  <si>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</si>
  <si>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</si>
  <si>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</si>
  <si>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</si>
  <si>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</si>
  <si>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</si>
  <si>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</si>
  <si>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</si>
  <si>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</si>
  <si>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</si>
  <si>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</si>
  <si>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</si>
  <si>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</si>
  <si>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</si>
  <si>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</si>
  <si>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</si>
  <si>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</si>
  <si>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</si>
  <si>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</si>
  <si>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</si>
  <si>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</si>
  <si>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</si>
  <si>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</si>
  <si>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</si>
  <si>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</si>
  <si>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</si>
  <si>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</si>
  <si>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</si>
  <si>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</si>
  <si>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</si>
  <si>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</si>
  <si>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</si>
  <si>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</si>
  <si>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</si>
  <si>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</si>
  <si>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</si>
  <si>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</si>
  <si>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</si>
  <si>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</si>
  <si>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</si>
  <si>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</si>
  <si>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</si>
  <si>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</si>
  <si>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</si>
  <si>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</si>
  <si>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</si>
  <si>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</si>
  <si>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</si>
  <si>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</si>
  <si>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</si>
  <si>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</si>
  <si>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</si>
  <si>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</si>
  <si>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</si>
  <si>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</si>
  <si>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</si>
  <si>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</si>
  <si>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</si>
  <si>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</si>
  <si>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</si>
  <si>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</si>
  <si>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</si>
  <si>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</si>
  <si>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</si>
  <si>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</si>
  <si>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</si>
  <si>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</si>
  <si>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</si>
  <si>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</si>
  <si>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</si>
  <si>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</si>
  <si>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</si>
  <si>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</si>
  <si>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</si>
  <si>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</si>
  <si>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</si>
  <si>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</si>
  <si>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</si>
  <si>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</si>
  <si>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</si>
  <si>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</si>
  <si>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</si>
  <si>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</si>
  <si>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</si>
  <si>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</si>
  <si>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</si>
  <si>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</si>
  <si>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</si>
  <si>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</si>
  <si>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</si>
  <si>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</si>
  <si>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</si>
  <si>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</si>
  <si>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</si>
  <si>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</si>
  <si>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</si>
  <si>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</si>
  <si>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</si>
  <si>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</si>
  <si>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</si>
  <si>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</si>
  <si>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</si>
  <si>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</si>
  <si>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</si>
  <si>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</si>
  <si>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</si>
  <si>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</si>
  <si>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</si>
  <si>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</si>
  <si>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</si>
  <si>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</si>
  <si>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</si>
  <si>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</si>
  <si>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</si>
  <si>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</si>
  <si>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</si>
  <si>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</si>
  <si>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</si>
  <si>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</si>
  <si>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</si>
  <si>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</si>
  <si>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</si>
  <si>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</si>
  <si>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</si>
  <si>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</si>
  <si>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</si>
  <si>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</si>
  <si>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</si>
  <si>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</si>
  <si>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</si>
  <si>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</si>
  <si>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</si>
  <si>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</si>
  <si>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</si>
  <si>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</si>
  <si>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</si>
  <si>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</si>
  <si>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</si>
  <si>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</si>
  <si>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</si>
  <si>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</si>
  <si>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</si>
  <si>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</si>
  <si>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</si>
  <si>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</si>
  <si>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</si>
  <si>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</si>
  <si>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</si>
  <si>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</si>
  <si>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</si>
  <si>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</si>
  <si>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</si>
  <si>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</si>
  <si>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</si>
  <si>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</si>
  <si>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</si>
  <si>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</si>
  <si>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</si>
  <si>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</si>
  <si>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</si>
  <si>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</si>
  <si>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</si>
  <si>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</si>
  <si>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</si>
  <si>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</si>
  <si>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</si>
  <si>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</si>
  <si>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</si>
  <si>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</si>
  <si>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</si>
  <si>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</si>
  <si>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</si>
  <si>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</si>
  <si>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</si>
  <si>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</si>
  <si>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</si>
  <si>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</si>
  <si>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</si>
  <si>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</si>
  <si>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</si>
  <si>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</si>
  <si>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</si>
  <si>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</si>
  <si>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</si>
  <si>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</si>
  <si>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</si>
  <si>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</si>
  <si>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</si>
  <si>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</si>
  <si>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</si>
  <si>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</si>
  <si>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</si>
  <si>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</si>
  <si>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</si>
  <si>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</si>
  <si>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</si>
  <si>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</si>
  <si>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</si>
  <si>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</si>
  <si>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</si>
  <si>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</si>
  <si>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</si>
  <si>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</si>
  <si>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</si>
  <si>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</si>
  <si>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</si>
  <si>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</si>
  <si>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</si>
  <si>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</si>
  <si>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</si>
  <si>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</si>
  <si>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</si>
  <si>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</si>
  <si>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</si>
  <si>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</si>
  <si>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</si>
  <si>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</si>
  <si>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</si>
  <si>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</si>
  <si>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</si>
  <si>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</si>
  <si>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</si>
  <si>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</si>
  <si>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</si>
  <si>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</si>
  <si>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</si>
  <si>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</si>
  <si>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</si>
  <si>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</si>
  <si>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</si>
  <si>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</si>
  <si>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</si>
  <si>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</si>
  <si>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</si>
  <si>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</si>
  <si>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</si>
  <si>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</si>
  <si>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</si>
  <si>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</si>
  <si>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</si>
  <si>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</si>
  <si>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</si>
  <si>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</si>
  <si>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</si>
  <si>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</si>
  <si>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</si>
  <si>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</si>
  <si>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</si>
  <si>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</si>
  <si>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</si>
  <si>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</si>
  <si>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</si>
  <si>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</si>
  <si>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</si>
  <si>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</si>
  <si>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</si>
  <si>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</si>
  <si>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</si>
  <si>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</si>
  <si>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</si>
  <si>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</si>
  <si>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</si>
  <si>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</si>
  <si>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</si>
  <si>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</si>
  <si>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</si>
  <si>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</si>
  <si>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</si>
  <si>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</si>
  <si>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</si>
  <si>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</si>
  <si>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</si>
  <si>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</si>
  <si>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</si>
  <si>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</si>
  <si>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</si>
  <si>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</si>
  <si>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</si>
  <si>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</si>
  <si>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</si>
  <si>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</si>
  <si>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</si>
  <si>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</si>
  <si>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</si>
  <si>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</si>
  <si>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</si>
  <si>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</si>
  <si>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</si>
  <si>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</si>
  <si>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</si>
  <si>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</si>
  <si>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</si>
  <si>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</si>
  <si>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</si>
  <si>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</si>
  <si>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</si>
  <si>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</si>
  <si>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</si>
  <si>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</si>
  <si>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</si>
  <si>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</si>
  <si>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</si>
  <si>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</si>
  <si>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</si>
  <si>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</si>
  <si>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</si>
  <si>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</si>
  <si>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</si>
  <si>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</si>
  <si>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</si>
  <si>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</si>
  <si>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</si>
  <si>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</si>
  <si>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</si>
  <si>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</si>
  <si>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</si>
  <si>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</si>
  <si>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</si>
  <si>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</si>
  <si>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</si>
  <si>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</si>
  <si>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</si>
  <si>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</si>
  <si>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</si>
  <si>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</si>
  <si>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</si>
  <si>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</si>
  <si>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</si>
  <si>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</si>
  <si>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</si>
  <si>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</si>
  <si>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</si>
  <si>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</si>
  <si>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</si>
  <si>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</si>
  <si>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</si>
  <si>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</si>
  <si>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</si>
  <si>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</si>
  <si>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</si>
  <si>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</si>
  <si>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</si>
  <si>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</si>
  <si>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</si>
  <si>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</si>
  <si>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</si>
  <si>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</si>
  <si>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</si>
  <si>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</si>
  <si>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</si>
  <si>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</si>
  <si>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</si>
  <si>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</si>
  <si>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</si>
  <si>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</si>
  <si>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</si>
  <si>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</si>
  <si>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</si>
  <si>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</si>
  <si>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</si>
  <si>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</si>
  <si>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</si>
  <si>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</si>
  <si>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</si>
  <si>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</si>
  <si>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</si>
  <si>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</si>
  <si>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</si>
  <si>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</si>
  <si>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</si>
  <si>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</si>
  <si>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</si>
  <si>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</si>
  <si>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</si>
  <si>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</si>
  <si>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</si>
  <si>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</si>
  <si>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</si>
  <si>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</si>
  <si>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</si>
  <si>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</si>
  <si>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</si>
  <si>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</si>
  <si>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</si>
  <si>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</si>
  <si>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</si>
  <si>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</si>
  <si>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</si>
  <si>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</si>
  <si>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</si>
  <si>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</si>
  <si>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</si>
  <si>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</si>
  <si>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</si>
  <si>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</si>
  <si>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</si>
  <si>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</si>
  <si>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</si>
  <si>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</si>
  <si>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</si>
  <si>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</si>
  <si>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</si>
  <si>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</si>
  <si>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</si>
  <si>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</si>
  <si>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</si>
  <si>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</si>
  <si>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</si>
  <si>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</si>
  <si>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</si>
  <si>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</si>
  <si>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</si>
  <si>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</si>
  <si>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</si>
  <si>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</si>
  <si>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</si>
  <si>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</si>
  <si>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</si>
  <si>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</si>
  <si>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</si>
  <si>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</si>
  <si>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</si>
  <si>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</si>
  <si>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</si>
  <si>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</si>
  <si>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</si>
  <si>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</si>
  <si>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</si>
  <si>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</si>
  <si>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</si>
  <si>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</si>
  <si>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</si>
  <si>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</si>
  <si>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</si>
  <si>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</si>
  <si>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</si>
  <si>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</si>
  <si>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</si>
  <si>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</si>
  <si>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</si>
  <si>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</si>
  <si>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</si>
  <si>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</si>
  <si>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</si>
  <si>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</si>
  <si>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</si>
  <si>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</si>
  <si>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</si>
  <si>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</si>
  <si>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</si>
  <si>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</si>
  <si>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</si>
  <si>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</si>
  <si>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</si>
  <si>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</si>
  <si>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</si>
  <si>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</si>
  <si>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</si>
  <si>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</si>
  <si>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</si>
  <si>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</si>
  <si>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</si>
  <si>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</si>
  <si>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</si>
  <si>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</si>
  <si>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</si>
  <si>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</si>
  <si>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</si>
  <si>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</si>
  <si>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</si>
  <si>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</si>
  <si>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</si>
  <si>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</si>
  <si>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</si>
  <si>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</si>
  <si>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</si>
  <si>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</si>
  <si>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</si>
  <si>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</si>
  <si>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</si>
  <si>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</si>
  <si>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</si>
  <si>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</si>
  <si>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</si>
  <si>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</si>
  <si>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</si>
  <si>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</si>
  <si>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</si>
  <si>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</si>
  <si>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</si>
  <si>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</si>
  <si>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</si>
  <si>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</si>
  <si>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</si>
  <si>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</si>
  <si>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</si>
  <si>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</si>
  <si>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</si>
  <si>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</si>
  <si>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</si>
  <si>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</si>
  <si>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</si>
  <si>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</si>
  <si>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</si>
  <si>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</si>
  <si>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</si>
  <si>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</si>
  <si>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</si>
  <si>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</si>
  <si>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</si>
  <si>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</si>
  <si>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</si>
  <si>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</si>
  <si>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</si>
  <si>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</si>
  <si>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</si>
  <si>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</si>
  <si>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</si>
  <si>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</si>
  <si>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</si>
  <si>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</si>
  <si>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</si>
  <si>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</si>
  <si>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</si>
  <si>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</si>
  <si>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</si>
  <si>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</si>
  <si>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</si>
  <si>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</si>
  <si>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</si>
  <si>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</si>
  <si>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</si>
  <si>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</si>
  <si>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</si>
  <si>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</si>
  <si>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</si>
  <si>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</si>
  <si>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</si>
  <si>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</si>
  <si>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</si>
  <si>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</si>
  <si>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</si>
  <si>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</si>
  <si>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</si>
  <si>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</si>
  <si>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</si>
  <si>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</si>
  <si>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</si>
  <si>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</si>
  <si>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</si>
  <si>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</si>
  <si>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</si>
  <si>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</si>
  <si>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</si>
  <si>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</si>
  <si>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</si>
  <si>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</si>
  <si>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</si>
  <si>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</si>
  <si>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</si>
  <si>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</si>
  <si>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</si>
  <si>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</si>
  <si>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</si>
  <si>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</si>
  <si>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</si>
  <si>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</si>
  <si>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</si>
  <si>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</si>
  <si>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</si>
  <si>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</si>
  <si>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</si>
  <si>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</si>
  <si>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</si>
  <si>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</si>
  <si>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</si>
  <si>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</si>
  <si>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</si>
  <si>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</si>
  <si>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</si>
  <si>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</si>
  <si>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</si>
  <si>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</si>
  <si>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</si>
  <si>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</si>
  <si>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</si>
  <si>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</si>
  <si>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</si>
  <si>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</si>
  <si>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</si>
  <si>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</si>
  <si>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</si>
  <si>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</si>
  <si>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</si>
  <si>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</si>
  <si>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</si>
  <si>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</si>
  <si>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</si>
  <si>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</si>
  <si>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</si>
  <si>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</si>
  <si>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</si>
  <si>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</si>
  <si>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</si>
  <si>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</si>
  <si>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</si>
  <si>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</si>
  <si>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</si>
  <si>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</si>
  <si>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</si>
  <si>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</si>
  <si>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</si>
  <si>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</si>
  <si>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</si>
  <si>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</si>
  <si>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</si>
  <si>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</si>
  <si>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</si>
  <si>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</si>
  <si>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</si>
  <si>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</si>
  <si>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</si>
  <si>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</si>
  <si>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</si>
  <si>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</si>
  <si>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</si>
  <si>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</si>
  <si>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</si>
  <si>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</si>
  <si>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</si>
  <si>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</si>
  <si>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</si>
  <si>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</si>
  <si>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</si>
  <si>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</si>
  <si>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</si>
  <si>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</si>
  <si>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</si>
  <si>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</si>
  <si>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</si>
  <si>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</si>
  <si>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</si>
  <si>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</si>
  <si>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</si>
  <si>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</si>
  <si>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</si>
  <si>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</si>
  <si>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</si>
  <si>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</si>
  <si>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</si>
  <si>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</si>
  <si>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</si>
  <si>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</si>
  <si>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</si>
  <si>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</si>
  <si>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</si>
  <si>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</si>
  <si>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</si>
  <si>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</si>
  <si>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</si>
  <si>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</si>
  <si>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</si>
  <si>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</si>
  <si>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</si>
  <si>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</si>
  <si>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</si>
  <si>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</si>
  <si>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</si>
  <si>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</si>
  <si>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</si>
  <si>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</si>
  <si>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</si>
  <si>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</si>
  <si>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</si>
  <si>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</si>
  <si>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</si>
  <si>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</si>
  <si>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</si>
  <si>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</si>
  <si>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</si>
  <si>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</si>
  <si>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</si>
  <si>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</si>
  <si>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</si>
  <si>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</si>
  <si>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</si>
  <si>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</si>
  <si>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</si>
  <si>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</si>
  <si>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</si>
  <si>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</si>
  <si>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</si>
  <si>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</si>
  <si>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</si>
  <si>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</si>
  <si>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</si>
  <si>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</si>
  <si>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</si>
  <si>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</si>
  <si>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</si>
  <si>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</si>
  <si>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</si>
  <si>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</si>
  <si>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</si>
  <si>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</si>
  <si>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</si>
  <si>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</si>
  <si>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</si>
  <si>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</si>
  <si>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</si>
  <si>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</si>
  <si>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</si>
  <si>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</si>
  <si>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</si>
  <si>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</si>
  <si>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</si>
  <si>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</si>
  <si>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</si>
  <si>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</si>
  <si>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</si>
  <si>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</si>
  <si>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</si>
  <si>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</si>
  <si>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</si>
  <si>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</si>
  <si>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</si>
  <si>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</si>
  <si>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</si>
  <si>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</si>
  <si>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</si>
  <si>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</si>
  <si>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</si>
  <si>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</si>
  <si>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</si>
  <si>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</si>
  <si>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</si>
  <si>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</si>
  <si>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</si>
  <si>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</si>
  <si>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</si>
  <si>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</si>
  <si>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</si>
  <si>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</si>
  <si>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</si>
  <si>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</si>
  <si>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</si>
  <si>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</si>
  <si>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</si>
  <si>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</si>
  <si>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</si>
  <si>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</si>
  <si>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</si>
  <si>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</si>
  <si>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</si>
  <si>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</si>
  <si>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</si>
  <si>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</si>
  <si>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</si>
  <si>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</si>
  <si>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</si>
  <si>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</si>
  <si>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</si>
  <si>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</si>
  <si>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</si>
  <si>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</si>
  <si>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</si>
  <si>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</si>
  <si>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</si>
  <si>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</si>
  <si>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</si>
  <si>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</si>
  <si>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</si>
  <si>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</si>
  <si>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</si>
  <si>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</si>
  <si>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</si>
  <si>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</si>
  <si>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</si>
  <si>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</si>
  <si>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</si>
  <si>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</si>
  <si>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</si>
  <si>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</si>
  <si>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</si>
  <si>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</si>
  <si>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</si>
  <si>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</si>
  <si>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</si>
  <si>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</si>
  <si>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</si>
  <si>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</si>
  <si>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</si>
  <si>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</si>
  <si>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</si>
  <si>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</si>
  <si>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</si>
  <si>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</si>
  <si>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</si>
  <si>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</si>
  <si>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</si>
  <si>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</si>
  <si>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</si>
  <si>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</si>
  <si>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</si>
  <si>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</si>
  <si>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</si>
  <si>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</si>
  <si>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</si>
  <si>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</si>
  <si>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</si>
  <si>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</si>
  <si>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</si>
  <si>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</si>
  <si>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</si>
  <si>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</si>
  <si>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</si>
  <si>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</si>
  <si>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</si>
  <si>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</si>
  <si>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</si>
  <si>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</si>
  <si>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</si>
  <si>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</si>
  <si>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</si>
  <si>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</si>
  <si>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</si>
  <si>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</si>
  <si>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</si>
  <si>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</si>
  <si>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</si>
  <si>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</si>
  <si>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</si>
  <si>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</si>
  <si>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</si>
  <si>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</si>
  <si>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</si>
  <si>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</si>
  <si>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</si>
  <si>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</si>
  <si>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</si>
  <si>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</si>
  <si>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</si>
  <si>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</si>
  <si>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</si>
  <si>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</si>
  <si>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</si>
  <si>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</si>
  <si>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</si>
  <si>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</si>
  <si>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</si>
  <si>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</si>
  <si>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</si>
  <si>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</si>
  <si>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</si>
  <si>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</si>
  <si>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</si>
  <si>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</si>
  <si>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</si>
  <si>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</si>
  <si>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</si>
  <si>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</si>
  <si>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</si>
  <si>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</si>
  <si>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</si>
  <si>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</si>
  <si>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</si>
  <si>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</si>
  <si>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</si>
  <si>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</si>
  <si>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</si>
  <si>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</si>
  <si>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</si>
  <si>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</si>
  <si>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</si>
  <si>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</si>
  <si>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</si>
  <si>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</si>
  <si>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</si>
  <si>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</si>
  <si>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</si>
  <si>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</si>
  <si>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</si>
  <si>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</si>
  <si>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</si>
  <si>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</si>
  <si>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</si>
  <si>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</si>
  <si>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</si>
  <si>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</si>
  <si>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</si>
  <si>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</si>
  <si>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</si>
  <si>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</si>
  <si>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</si>
  <si>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</si>
  <si>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</si>
  <si>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</si>
  <si>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</si>
  <si>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</si>
  <si>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</si>
  <si>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</si>
  <si>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</si>
  <si>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</si>
  <si>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</si>
  <si>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</si>
  <si>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</si>
  <si>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</si>
  <si>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</si>
  <si>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</si>
  <si>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</si>
  <si>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</si>
  <si>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</si>
  <si>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</si>
  <si>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</si>
  <si>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</si>
  <si>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</si>
  <si>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</si>
  <si>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</si>
  <si>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</si>
  <si>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</si>
  <si>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</si>
  <si>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</si>
  <si>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</si>
  <si>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</si>
  <si>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</si>
  <si>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</si>
  <si>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</si>
  <si>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</si>
  <si>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</si>
  <si>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</si>
  <si>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</si>
  <si>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</si>
  <si>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</si>
  <si>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</si>
  <si>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</si>
  <si>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</si>
  <si>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</si>
  <si>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</si>
  <si>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</si>
  <si>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</si>
  <si>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</si>
  <si>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</si>
  <si>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</si>
  <si>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</si>
  <si>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</si>
  <si>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</si>
  <si>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</si>
  <si>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</si>
  <si>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</si>
  <si>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</si>
  <si>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</si>
  <si>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</si>
  <si>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</si>
  <si>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</si>
  <si>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</si>
  <si>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</si>
  <si>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</si>
  <si>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</si>
  <si>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</si>
  <si>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</si>
  <si>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</si>
  <si>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</si>
  <si>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</si>
  <si>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</si>
  <si>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</si>
  <si>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</si>
  <si>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</si>
  <si>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</si>
  <si>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</si>
  <si>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</si>
  <si>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</si>
  <si>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</si>
  <si>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</si>
  <si>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</si>
  <si>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</si>
  <si>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</si>
  <si>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</si>
  <si>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</si>
  <si>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</si>
  <si>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</si>
  <si>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</si>
  <si>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</si>
  <si>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</si>
  <si>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</si>
  <si>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</si>
  <si>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</si>
  <si>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</si>
  <si>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</si>
  <si>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</si>
  <si>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</si>
  <si>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</si>
  <si>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</si>
  <si>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</si>
  <si>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</si>
  <si>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</si>
  <si>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</si>
  <si>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</si>
  <si>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</si>
  <si>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</si>
  <si>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</si>
  <si>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</si>
  <si>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</si>
  <si>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</si>
  <si>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</si>
  <si>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</si>
  <si>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</si>
  <si>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</si>
  <si>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</si>
  <si>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</si>
  <si>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</si>
  <si>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</si>
  <si>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</si>
  <si>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</si>
  <si>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</si>
  <si>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</si>
  <si>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</si>
  <si>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</si>
  <si>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</si>
  <si>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</si>
  <si>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</si>
  <si>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</si>
  <si>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</si>
  <si>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</si>
  <si>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</si>
  <si>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</si>
  <si>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</si>
  <si>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</si>
  <si>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</si>
  <si>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</si>
  <si>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</si>
  <si>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</si>
  <si>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</si>
  <si>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</si>
  <si>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</si>
  <si>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</si>
  <si>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</si>
  <si>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</si>
  <si>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</si>
  <si>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</si>
  <si>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</si>
  <si>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</si>
  <si>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</si>
  <si>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</si>
  <si>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</si>
  <si>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</si>
  <si>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</si>
  <si>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</si>
  <si>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</si>
  <si>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</si>
  <si>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</si>
  <si>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</si>
  <si>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</si>
  <si>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</si>
  <si>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</si>
  <si>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</si>
  <si>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</si>
  <si>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</si>
  <si>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</si>
  <si>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</si>
  <si>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</si>
  <si>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</si>
  <si>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</si>
  <si>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</si>
  <si>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</si>
  <si>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</si>
  <si>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</si>
  <si>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</si>
  <si>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</si>
  <si>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</si>
  <si>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</si>
  <si>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</si>
  <si>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</si>
  <si>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</si>
  <si>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</si>
  <si>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</si>
  <si>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</si>
  <si>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</si>
  <si>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</si>
  <si>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</si>
  <si>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</si>
  <si>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</si>
  <si>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</si>
  <si>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</si>
  <si>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</si>
  <si>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</si>
  <si>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</si>
  <si>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</si>
  <si>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</si>
  <si>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</si>
  <si>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</si>
  <si>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</si>
  <si>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</si>
  <si>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</si>
  <si>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</si>
  <si>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</si>
  <si>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</si>
  <si>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</si>
  <si>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</si>
  <si>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</si>
  <si>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</si>
  <si>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</si>
  <si>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</si>
  <si>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</si>
  <si>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</si>
  <si>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</si>
  <si>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</si>
  <si>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</si>
  <si>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</si>
  <si>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</si>
  <si>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</si>
  <si>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</si>
  <si>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</si>
  <si>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</si>
  <si>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</si>
  <si>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</si>
  <si>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</si>
  <si>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</si>
  <si>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</si>
  <si>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</si>
  <si>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</si>
  <si>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</si>
  <si>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</si>
  <si>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</si>
  <si>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</si>
  <si>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</si>
  <si>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</si>
  <si>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</si>
  <si>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</si>
  <si>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</si>
  <si>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</si>
  <si>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</si>
  <si>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</si>
  <si>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</si>
  <si>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</si>
  <si>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</si>
  <si>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</si>
  <si>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</si>
  <si>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</si>
  <si>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</si>
  <si>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</si>
  <si>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</si>
  <si>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</si>
  <si>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</si>
  <si>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</si>
  <si>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</si>
  <si>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</si>
  <si>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</si>
  <si>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</si>
  <si>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</si>
  <si>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</si>
  <si>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</si>
  <si>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</si>
  <si>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</si>
  <si>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</si>
  <si>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</si>
  <si>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</si>
  <si>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</si>
  <si>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</si>
  <si>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</si>
  <si>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</si>
  <si>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</si>
  <si>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</si>
  <si>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</si>
  <si>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</si>
  <si>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</si>
  <si>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</si>
  <si>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</si>
  <si>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</si>
  <si>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</si>
  <si>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</si>
  <si>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</si>
  <si>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</si>
  <si>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</si>
  <si>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</si>
  <si>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</si>
  <si>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</si>
  <si>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</si>
  <si>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</si>
  <si>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</si>
  <si>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</si>
  <si>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</si>
  <si>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</si>
  <si>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</si>
  <si>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</si>
  <si>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</si>
  <si>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</si>
  <si>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</si>
  <si>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</si>
  <si>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</si>
  <si>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</si>
  <si>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</si>
  <si>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</si>
  <si>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</si>
  <si>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</si>
  <si>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</si>
  <si>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</si>
  <si>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</si>
  <si>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</si>
  <si>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</si>
  <si>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</si>
  <si>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</si>
  <si>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</si>
  <si>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</si>
  <si>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</si>
  <si>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</si>
  <si>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</si>
  <si>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</si>
  <si>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</si>
  <si>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</si>
  <si>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</si>
  <si>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</si>
  <si>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</si>
  <si>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</si>
  <si>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</si>
  <si>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</si>
  <si>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</si>
  <si>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</si>
  <si>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</si>
  <si>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</si>
  <si>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</si>
  <si>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</si>
  <si>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</si>
  <si>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</si>
  <si>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</si>
  <si>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</si>
  <si>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</si>
  <si>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</si>
  <si>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</si>
  <si>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</si>
  <si>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</si>
  <si>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</si>
  <si>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</si>
  <si>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</si>
  <si>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</si>
  <si>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</si>
  <si>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</si>
  <si>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</si>
  <si>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</si>
  <si>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</si>
  <si>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</si>
  <si>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</si>
  <si>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</si>
  <si>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</si>
  <si>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</si>
  <si>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</si>
  <si>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</si>
  <si>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</si>
  <si>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</si>
  <si>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</si>
  <si>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</si>
  <si>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</si>
  <si>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</si>
  <si>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</si>
  <si>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</si>
  <si>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</si>
  <si>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</si>
  <si>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</si>
  <si>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</si>
  <si>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</si>
  <si>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</si>
  <si>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</si>
  <si>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</si>
  <si>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</si>
  <si>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</si>
  <si>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</si>
  <si>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</si>
  <si>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</si>
  <si>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</si>
  <si>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</si>
  <si>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</si>
  <si>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</si>
  <si>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</si>
  <si>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</si>
  <si>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</si>
  <si>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</si>
  <si>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</si>
  <si>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</si>
  <si>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</si>
  <si>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</si>
  <si>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</si>
  <si>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</si>
  <si>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</si>
  <si>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</si>
  <si>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</si>
  <si>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</si>
  <si>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</si>
  <si>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</si>
  <si>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</si>
  <si>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</si>
  <si>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</si>
  <si>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</si>
  <si>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</si>
  <si>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</si>
  <si>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</si>
  <si>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</si>
  <si>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</si>
  <si>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</si>
  <si>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</si>
  <si>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</si>
  <si>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</si>
  <si>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</si>
  <si>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</si>
  <si>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</si>
  <si>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</si>
  <si>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</si>
  <si>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</si>
  <si>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</si>
  <si>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</si>
  <si>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</si>
  <si>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</si>
  <si>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</si>
  <si>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</si>
  <si>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</si>
  <si>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</si>
  <si>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</si>
  <si>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</si>
  <si>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</si>
  <si>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</si>
  <si>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</si>
  <si>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</si>
  <si>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</si>
  <si>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</si>
  <si>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</si>
  <si>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</si>
  <si>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</si>
  <si>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</si>
  <si>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</si>
  <si>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</si>
  <si>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</si>
  <si>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</si>
  <si>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</si>
  <si>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</si>
  <si>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</si>
  <si>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</si>
  <si>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</si>
  <si>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</si>
  <si>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</si>
  <si>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</si>
  <si>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</si>
  <si>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</si>
  <si>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</si>
  <si>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</si>
  <si>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</si>
  <si>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</si>
  <si>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</si>
  <si>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</si>
  <si>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</si>
  <si>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</si>
  <si>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</si>
  <si>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</si>
  <si>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</si>
  <si>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</si>
  <si>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</si>
  <si>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</si>
  <si>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</si>
  <si>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</si>
  <si>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</si>
  <si>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</si>
  <si>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</si>
  <si>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</si>
  <si>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</si>
  <si>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</si>
  <si>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</si>
  <si>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</si>
  <si>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</si>
  <si>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</si>
  <si>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</si>
  <si>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</si>
  <si>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</si>
  <si>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</si>
  <si>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</si>
  <si>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</si>
  <si>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</si>
  <si>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</si>
  <si>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</si>
  <si>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</si>
  <si>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</si>
  <si>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</si>
  <si>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</si>
  <si>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</si>
  <si>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</si>
  <si>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</si>
  <si>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</si>
  <si>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</si>
  <si>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</si>
  <si>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</si>
  <si>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</si>
  <si>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</si>
  <si>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</si>
  <si>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</si>
  <si>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</si>
  <si>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</si>
  <si>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</si>
  <si>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</si>
  <si>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</si>
  <si>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</si>
  <si>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</si>
  <si>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</si>
  <si>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</si>
  <si>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</si>
  <si>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</si>
  <si>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</si>
  <si>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</si>
  <si>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</si>
  <si>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</si>
  <si>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</si>
  <si>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</si>
  <si>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</si>
  <si>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</si>
  <si>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</si>
  <si>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</si>
  <si>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</si>
  <si>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</si>
  <si>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</si>
  <si>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</si>
  <si>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</si>
  <si>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</si>
  <si>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</si>
  <si>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</si>
  <si>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</si>
  <si>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</si>
  <si>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</si>
  <si>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</si>
  <si>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</si>
  <si>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</si>
  <si>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</si>
  <si>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</si>
  <si>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</si>
  <si>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</si>
  <si>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</si>
  <si>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</si>
  <si>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</si>
  <si>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</si>
  <si>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</si>
  <si>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</si>
  <si>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</si>
  <si>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</si>
  <si>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</si>
  <si>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</si>
  <si>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</si>
  <si>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</si>
  <si>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</si>
  <si>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</si>
  <si>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</si>
  <si>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</si>
  <si>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</si>
  <si>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</si>
  <si>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</si>
  <si>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</si>
  <si>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</si>
  <si>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</si>
  <si>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</si>
  <si>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</si>
  <si>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</si>
  <si>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</si>
  <si>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</si>
  <si>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</si>
  <si>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</si>
  <si>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</si>
  <si>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</si>
  <si>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</si>
  <si>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</si>
  <si>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</si>
  <si>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</si>
  <si>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</si>
  <si>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</si>
  <si>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</si>
  <si>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</si>
  <si>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</si>
  <si>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</si>
  <si>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</si>
  <si>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</si>
  <si>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</si>
  <si>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</si>
  <si>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</si>
  <si>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</si>
  <si>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</si>
  <si>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</si>
  <si>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</si>
  <si>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</si>
  <si>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</si>
  <si>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</si>
  <si>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</si>
  <si>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</si>
  <si>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</si>
  <si>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</si>
  <si>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</si>
  <si>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</si>
  <si>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</si>
  <si>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</si>
  <si>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</si>
  <si>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</si>
  <si>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</si>
  <si>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</si>
  <si>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</si>
  <si>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</si>
  <si>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</si>
  <si>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</si>
  <si>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</si>
  <si>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</si>
  <si>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</si>
  <si>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</si>
  <si>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</si>
  <si>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</si>
  <si>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</si>
  <si>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</si>
  <si>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</si>
  <si>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</si>
  <si>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</si>
  <si>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</si>
  <si>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</si>
  <si>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</si>
  <si>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</si>
  <si>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</si>
  <si>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</si>
  <si>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</si>
  <si>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</si>
  <si>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</si>
  <si>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</si>
  <si>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</si>
  <si>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</si>
  <si>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</si>
  <si>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</si>
  <si>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</si>
  <si>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</si>
  <si>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</si>
  <si>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</si>
  <si>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</si>
  <si>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</si>
  <si>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</si>
  <si>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</si>
  <si>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</si>
  <si>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</si>
  <si>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</si>
  <si>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</si>
  <si>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</si>
  <si>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</si>
  <si>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</si>
  <si>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</si>
  <si>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</si>
  <si>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</si>
  <si>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</si>
  <si>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</si>
  <si>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</si>
  <si>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</si>
  <si>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</si>
  <si>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</si>
  <si>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</si>
  <si>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</si>
  <si>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</si>
  <si>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</si>
  <si>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</si>
  <si>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</si>
  <si>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</si>
  <si>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</si>
  <si>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</si>
  <si>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</si>
  <si>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</si>
  <si>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</si>
  <si>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</si>
  <si>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</si>
  <si>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</si>
  <si>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</si>
  <si>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</si>
  <si>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</si>
  <si>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</si>
  <si>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</si>
  <si>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</si>
  <si>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</si>
  <si>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</si>
  <si>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</si>
  <si>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</si>
  <si>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</si>
  <si>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</si>
  <si>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</si>
  <si>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</si>
  <si>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</si>
  <si>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</si>
  <si>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</si>
  <si>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</si>
  <si>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</si>
  <si>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</si>
  <si>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</si>
  <si>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</si>
  <si>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</si>
  <si>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</si>
  <si>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</si>
  <si>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</si>
  <si>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</si>
  <si>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</si>
  <si>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</si>
  <si>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</si>
  <si>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</si>
  <si>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</si>
  <si>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</si>
  <si>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</si>
  <si>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</si>
  <si>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</si>
  <si>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</si>
  <si>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</si>
  <si>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</si>
  <si>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</si>
  <si>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</si>
  <si>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</si>
  <si>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</si>
  <si>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</si>
  <si>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</si>
  <si>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</si>
  <si>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</si>
  <si>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</si>
  <si>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</si>
  <si>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</si>
  <si>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</si>
  <si>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</si>
  <si>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</si>
  <si>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</si>
  <si>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</si>
  <si>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</si>
  <si>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</si>
  <si>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</si>
  <si>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</si>
  <si>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</si>
  <si>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</si>
  <si>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</si>
  <si>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</si>
  <si>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</si>
  <si>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</si>
  <si>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</si>
  <si>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</si>
  <si>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</si>
  <si>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</si>
  <si>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</si>
  <si>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</si>
  <si>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</si>
  <si>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</si>
  <si>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</si>
  <si>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</si>
  <si>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</si>
  <si>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</si>
  <si>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</si>
  <si>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</si>
  <si>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</si>
  <si>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</si>
  <si>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</si>
  <si>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</si>
  <si>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</si>
  <si>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</si>
  <si>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</si>
  <si>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</si>
  <si>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</si>
  <si>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</si>
  <si>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</si>
  <si>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</si>
  <si>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</si>
  <si>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</si>
  <si>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</si>
  <si>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</si>
  <si>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</si>
  <si>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</si>
  <si>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</si>
  <si>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</si>
  <si>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</si>
  <si>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</si>
  <si>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</si>
  <si>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</si>
  <si>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</si>
  <si>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</si>
  <si>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</si>
  <si>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</si>
  <si>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</si>
  <si>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</si>
  <si>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</si>
  <si>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</si>
  <si>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</si>
  <si>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</si>
  <si>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</si>
  <si>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</si>
  <si>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</si>
  <si>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</si>
  <si>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</si>
  <si>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</si>
  <si>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</si>
  <si>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</si>
  <si>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</si>
  <si>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</si>
  <si>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</si>
  <si>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</si>
  <si>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</si>
  <si>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</si>
  <si>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</si>
  <si>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</si>
  <si>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</si>
  <si>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</si>
  <si>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</si>
  <si>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</si>
  <si>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</si>
  <si>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</si>
  <si>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</si>
  <si>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</si>
  <si>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</si>
  <si>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</si>
  <si>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</si>
  <si>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</si>
  <si>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</si>
  <si>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</si>
  <si>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</si>
  <si>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</si>
  <si>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</si>
  <si>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</si>
  <si>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</si>
  <si>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</si>
  <si>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</si>
  <si>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</si>
  <si>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</si>
  <si>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</si>
  <si>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</si>
  <si>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</si>
  <si>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</si>
  <si>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</si>
  <si>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</si>
  <si>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</si>
  <si>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</si>
  <si>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</si>
  <si>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</si>
  <si>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</si>
  <si>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</si>
  <si>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</si>
  <si>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</si>
  <si>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</si>
  <si>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</si>
  <si>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</si>
  <si>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</si>
  <si>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</si>
  <si>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</si>
  <si>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</si>
  <si>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</si>
  <si>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</si>
  <si>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</si>
  <si>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</si>
  <si>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</si>
  <si>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</si>
  <si>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</si>
  <si>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</si>
  <si>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</si>
  <si>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</si>
  <si>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</si>
  <si>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</si>
  <si>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</si>
  <si>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</si>
  <si>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</si>
  <si>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</si>
  <si>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</si>
  <si>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</si>
  <si>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</si>
  <si>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</si>
  <si>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</si>
  <si>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</si>
  <si>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</si>
  <si>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</si>
  <si>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</si>
  <si>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</si>
  <si>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</si>
  <si>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</si>
  <si>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</si>
  <si>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</si>
  <si>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</si>
  <si>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</si>
  <si>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</si>
  <si>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</si>
  <si>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</si>
  <si>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</si>
  <si>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</si>
  <si>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</si>
  <si>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</si>
  <si>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</si>
  <si>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</si>
  <si>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</si>
  <si>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</si>
  <si>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</si>
  <si>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</si>
  <si>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</si>
  <si>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</si>
  <si>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</si>
  <si>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</si>
  <si>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</si>
  <si>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</si>
  <si>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</si>
  <si>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</si>
  <si>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</si>
  <si>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</si>
  <si>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</si>
  <si>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</si>
  <si>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</si>
  <si>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</si>
  <si>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</si>
  <si>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</si>
  <si>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</si>
  <si>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</si>
  <si>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</si>
  <si>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</si>
  <si>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</si>
  <si>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</si>
  <si>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</si>
  <si>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</si>
  <si>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</si>
  <si>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</si>
  <si>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</si>
  <si>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</si>
  <si>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</si>
  <si>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</si>
  <si>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</si>
  <si>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</si>
  <si>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</si>
  <si>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</si>
  <si>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</si>
  <si>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</si>
  <si>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</si>
  <si>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</si>
  <si>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</si>
  <si>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</si>
  <si>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</si>
  <si>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</si>
  <si>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</si>
  <si>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</si>
  <si>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</si>
  <si>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</si>
  <si>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</si>
  <si>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</si>
  <si>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</si>
  <si>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</si>
  <si>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</si>
  <si>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</si>
  <si>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</si>
  <si>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</si>
  <si>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</si>
  <si>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</si>
  <si>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</si>
  <si>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</si>
  <si>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</si>
  <si>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</si>
  <si>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</si>
  <si>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</si>
  <si>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</si>
  <si>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</si>
  <si>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</si>
  <si>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</si>
  <si>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</si>
  <si>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</si>
  <si>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</si>
  <si>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</si>
  <si>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</si>
  <si>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</si>
  <si>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</si>
  <si>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</si>
  <si>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</si>
  <si>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</si>
  <si>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</si>
  <si>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</si>
  <si>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</si>
  <si>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</si>
  <si>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</si>
  <si>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</si>
  <si>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</si>
  <si>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</si>
  <si>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</si>
  <si>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</si>
  <si>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</si>
  <si>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</si>
  <si>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</si>
  <si>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</si>
  <si>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</si>
  <si>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</si>
  <si>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</si>
  <si>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</si>
  <si>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</si>
  <si>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</si>
  <si>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</si>
  <si>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</si>
  <si>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</si>
  <si>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</si>
  <si>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</si>
  <si>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</si>
  <si>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</si>
  <si>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</si>
  <si>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</si>
  <si>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</si>
  <si>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</si>
  <si>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</si>
  <si>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</si>
  <si>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</si>
  <si>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</si>
  <si>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</si>
  <si>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</si>
  <si>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</si>
  <si>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</si>
  <si>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</si>
  <si>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</si>
  <si>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</si>
  <si>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</si>
  <si>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</si>
  <si>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</si>
  <si>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</si>
  <si>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</si>
  <si>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</si>
  <si>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</si>
  <si>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</si>
  <si>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</si>
  <si>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</si>
  <si>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</si>
  <si>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</si>
  <si>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</si>
  <si>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</si>
  <si>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</si>
  <si>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</si>
  <si>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</si>
  <si>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</si>
  <si>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</si>
  <si>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</si>
  <si>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</si>
  <si>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</si>
  <si>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</si>
  <si>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</si>
  <si>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</si>
  <si>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</si>
  <si>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</si>
  <si>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</si>
  <si>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</si>
  <si>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</si>
  <si>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</si>
  <si>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</si>
  <si>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</si>
  <si>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</si>
  <si>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</si>
  <si>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</si>
  <si>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</si>
  <si>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</si>
  <si>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</si>
  <si>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</si>
  <si>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</si>
  <si>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</si>
  <si>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</si>
  <si>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</si>
  <si>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</si>
  <si>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</si>
  <si>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</si>
  <si>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</si>
  <si>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</si>
  <si>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</si>
  <si>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</si>
  <si>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</si>
  <si>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</si>
  <si>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</si>
  <si>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</si>
  <si>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</si>
  <si>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</si>
  <si>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</si>
  <si>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</si>
  <si>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</si>
  <si>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</si>
  <si>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</si>
  <si>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</si>
  <si>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</si>
  <si>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</si>
  <si>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</si>
  <si>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</si>
  <si>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</si>
  <si>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</si>
  <si>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</si>
  <si>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</si>
  <si>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</si>
  <si>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</si>
  <si>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</si>
  <si>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</si>
  <si>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</si>
  <si>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</si>
  <si>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</si>
  <si>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</si>
  <si>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</si>
  <si>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</si>
  <si>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</si>
  <si>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</si>
  <si>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</si>
  <si>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</si>
  <si>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</si>
  <si>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</si>
  <si>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</si>
  <si>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</si>
  <si>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</si>
  <si>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</si>
  <si>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</si>
  <si>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</si>
  <si>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</si>
  <si>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</si>
  <si>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</si>
  <si>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</si>
  <si>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</si>
  <si>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</si>
  <si>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</si>
  <si>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</si>
  <si>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</si>
  <si>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</si>
  <si>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</si>
  <si>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</si>
  <si>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</si>
  <si>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</si>
  <si>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</si>
  <si>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</si>
  <si>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</si>
  <si>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</si>
  <si>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</si>
  <si>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</si>
  <si>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</si>
  <si>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</si>
  <si>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</si>
  <si>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</si>
  <si>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</si>
  <si>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</si>
  <si>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</si>
  <si>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</si>
  <si>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</si>
  <si>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</si>
  <si>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</si>
  <si>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</si>
  <si>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</si>
  <si>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</si>
  <si>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</si>
  <si>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</si>
  <si>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</si>
  <si>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Fundacion Amor Fe y  Esperanza</t>
  </si>
  <si>
    <t>23/2018/358</t>
  </si>
  <si>
    <t>16/12/2018</t>
  </si>
  <si>
    <t>31/03/2020</t>
  </si>
  <si>
    <t>23/2018/199</t>
  </si>
  <si>
    <t>13/07/2018</t>
  </si>
  <si>
    <t>15/12/2018</t>
  </si>
  <si>
    <t>23/2020/140</t>
  </si>
  <si>
    <t>24/02/2020</t>
  </si>
  <si>
    <t>31/12/2020</t>
  </si>
  <si>
    <t>23/2020/117</t>
  </si>
  <si>
    <t>23/2018/408</t>
  </si>
  <si>
    <t>23/2019/076</t>
  </si>
  <si>
    <t>18/01/2019</t>
  </si>
  <si>
    <t>30/12/2019</t>
  </si>
  <si>
    <t>23/2016/469</t>
  </si>
  <si>
    <t>26/10/2016</t>
  </si>
  <si>
    <t>31/07/2018</t>
  </si>
  <si>
    <t>23/2018/189</t>
  </si>
  <si>
    <t>01/08/2018</t>
  </si>
  <si>
    <t>31/10/2018</t>
  </si>
  <si>
    <t>23/2018/184</t>
  </si>
  <si>
    <t>23/2018/389</t>
  </si>
  <si>
    <t>23/2019/102</t>
  </si>
  <si>
    <t>23/2016/476</t>
  </si>
  <si>
    <t>23/2018/181</t>
  </si>
  <si>
    <t>24/07/2018</t>
  </si>
  <si>
    <t>23/2016/570</t>
  </si>
  <si>
    <t>16/12/2016</t>
  </si>
  <si>
    <t>15/12/2017</t>
  </si>
  <si>
    <t>23/2018/347</t>
  </si>
  <si>
    <t>23/2016/567</t>
  </si>
  <si>
    <t>23/2016/349</t>
  </si>
  <si>
    <t>01/08/2016</t>
  </si>
  <si>
    <t>31/10/2016</t>
  </si>
  <si>
    <t>23/2016/487</t>
  </si>
  <si>
    <t>01/11/2016</t>
  </si>
  <si>
    <t>15/12/2016</t>
  </si>
  <si>
    <t>23/2018/362</t>
  </si>
  <si>
    <t>23/2016/413</t>
  </si>
  <si>
    <t>10/10/2016</t>
  </si>
  <si>
    <t>23/2018/182</t>
  </si>
  <si>
    <t>70/2016/0176</t>
  </si>
  <si>
    <t>01/02/2016</t>
  </si>
  <si>
    <t>31/05/2016</t>
  </si>
  <si>
    <t>70/2016/0165</t>
  </si>
  <si>
    <t>02/02/2016</t>
  </si>
  <si>
    <t>70/535/2016</t>
  </si>
  <si>
    <t>01/10/2016</t>
  </si>
  <si>
    <t>70/0167/2011</t>
  </si>
  <si>
    <t>01/02/2011</t>
  </si>
  <si>
    <t>31/12/2011</t>
  </si>
  <si>
    <t>70/096/2010</t>
  </si>
  <si>
    <t>02/02/2010</t>
  </si>
  <si>
    <t>31/12/2010</t>
  </si>
  <si>
    <t>70/18/2010/150</t>
  </si>
  <si>
    <t>01/02/2012</t>
  </si>
  <si>
    <t>30/12/2012</t>
  </si>
  <si>
    <t>70/0134/2015</t>
  </si>
  <si>
    <t>06/02/2015</t>
  </si>
  <si>
    <t>31/12/2015</t>
  </si>
  <si>
    <t>70/2014/0141</t>
  </si>
  <si>
    <t>21/01/2014</t>
  </si>
  <si>
    <t>30/01/2015</t>
  </si>
  <si>
    <t>23/2016/514</t>
  </si>
  <si>
    <t>23/2016/455</t>
  </si>
  <si>
    <t>23/2016/350</t>
  </si>
  <si>
    <t>PRESTAR LOS SERVICIOS DE HOGARES COMUNITARIOS DE BIENESTAR FAMI- FAMILIAR, DE CONFORMIDAD CON LAS DIRECTRICES, LINEAMIENTOS Y PARÁMETROS ESTABLECIDOS POR EL ICBF, EN ARMONÍA CON LA POLÍTICA DE ESTADO PARA EL DESARROLLO INTEGRAL A LA PRIMERA INFANCIA DE CERO A SIEMPRE.</t>
  </si>
  <si>
    <t>PRESTAR LOS SERVICIOS DE EDUCACIÓN INICIAL EN EL MARCO DE LA ATENCIÓN INTEGRAL EN CENTROS DE DESARROLLO INFANTIL – CDI – Y DESARROLLO INFANTIL EN MEDIO FAMILIAR – DIMF, DE CONFORMIDAD CON LOS MANUALES OPERATIVOS DE LAS MODALIDADES INSTITUCIONAL Y FAMILIAR, EL LINEAMIENTO TÉCNICO PARA LA ATENCIÓN A LA PRIMERA INFANCIA Y LAS DIRECTRICES ESTABLECIDAS POR L ICBF, EN ARMONÍA CON LA POLÍTICA DE ESTADO PARA EL DESARROLLO INTEGRAL DE LA PRIMERA INFANCIA DE CERO A SIEMBRE.</t>
  </si>
  <si>
    <t>PRESTAR LOS SERVICIOS DE EDUCACIÓN INICIAL EN EL MARCO DE LA ATENCIÓN INTEGRAL EN DESARROLLO INFANTIL EN MEDIO FAMILIAR – DIMF, DE CONFORMIDAD CON EL MANUAL OPERATIVO DE LA MODALIDAD 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</si>
  <si>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</si>
  <si>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ESPECÍFICAMENTE A LOS NIÑOS Y NIÑAS MENORES DE CINCO (5) AÑOS DE FAMILIA EN SITUACIÓN DE VULNERABILIDAD DE CONFORMIDAD CON LA DIRECCIONES, LINEAMIENTOS Y PARÁMETROS ESTABLECIDOS POR EL ICBF, EN LA SIGUIENTES FORMA DE ATENCIÓN FAMI.</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</si>
  <si>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</si>
  <si>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L ICBF, EN ARMONÍA CON LA POLÍTICA DE ESTADO PARA EL DESARROLLO INTEGRAL DE LA PRIMERA INFANCIA DE CERO A SIEMBRE</t>
  </si>
  <si>
    <t>ATENDER A LA PRIMERA INFANCIA EN EL MARCO DE LA ESTRATEGIA (DE CERO A SIEMPRE), ESPECÍFICAMENTE A LOS NIÑOS Y NIÑAS MENORES DE CINCO (5) AÑOS DE FAMILIAS EN SITUACIÓN DE VULNERABILIDAD DE CONFORMIDAD CON LAS DIRECTRICES, LINEAMIENTOS Y PARÁMETROS ESTABLECIDO POR EL ICBF, EN LAS SIGUIENTES FORMAS DE ATENCIÓN: HOGARES COMUNITARIOS DE BIENESTAR FAMI</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</si>
  <si>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 “CDI”</t>
  </si>
  <si>
    <t>PRESTAR LOS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Y ESTÁNDARES ESTABLECIDOS POR EL ICBF, EN EL MARCO DE ATENCIÓN INTEGRAL DE CERO A SIEMPRE.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</si>
  <si>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EN LA MODALIDAD DE HCB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</si>
  <si>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LAS MODALIDADES DE LOS HOGARES COMUNITARIOS DE BIENESTAR FAMILIAR EN LAS SIGUIENTES FORMAS DE ATENCIÓN: FAMILIARES, MÚLTIPLES, GRUPALES, EMPRESARIALES, JARDINES SOCIALES Y EN LA MODALIDAD FAMI.</t>
  </si>
  <si>
    <t>ATENDER A LA PRIMERA INFANCIA EN EL MARCO DE LA ESTRATEGIA (DE CERO A SIEMPRE) ESPECIFICAMENTE A LOS NIÑOS Y NIÑAS MENORES DE CINCO (5) AÑOS DE FAMILIA EN SITUACION DE VULNERABILIDAD DE CONFORMIDAD CON LA DIRECCIONES, LINEAMIENTOS Y PARAMETROS ESTABLECIDOS POR EL ICBF, EN LAS SIGUIENTES FORMAS DE ATENCION: HOGARES COMUNITARIOS DE BIENESTAR TRADICIONALES, FAMILIARES, MULTIPLES, AGRUPADOS, EMPRESARIALES JARDINES SOCIALES, FAMIY HOGARES COMUNITARIOS INTEGRALES.</t>
  </si>
  <si>
    <t>BRINDAR ATENCIÓN A LA PRIMERA INFANCIA NIÑOS,  MENORES DE CINCO(5) AÑOS DE FAMILIAS EN SITUACIÓN DE VULNERABILIDAD ECONÓMICA SOCIAL, CULTURAL, NUTRICIÓN, Y PSICOAFECTIVA, A TRAVÉS DE LOS HOGARES COMUNITARIOS DE BIENESTAR MODALIDAD DE CERO A CINCO AÑOS EN LAS SIGUIENTES FORMAS DE ATENCIÓN FAMILIARES, PRIORITARIAMENTE EN LA CONDICIÓN DE DESPLAZAMIENTO Y MODALIDAD FAMI, APOYAR A LAS FAMILIAS EN DESARROLLO CON MUJERES GESTANTES, MADRES LACTANTES Y NIÑOS Y NIÑAS MENORES DE DOS (2) AÑOS DE EDAD QUE SE ENCUENTRAN E VULNERABILIDAD.</t>
  </si>
  <si>
    <t>BRINDAR ATENCIÓN A LA PRIMERA INFANCIA, NIÑOS Y NIÑAS MENORES DE 5 AÑOS DE FAMILIAS EN SITUACIÓN DE VULNERABILIDAD ECONÓMICA, SOCIAL, CULTURAL, NUTRICIONAL Y PISCO AFECTIVA, A TRÁVES DE LOS HOGARES COMUNITARIOS DE BIENESTAR MODALIDAD DE CERO A CINCO AÑOS, EN LAS SIGUIENTES FORMAS DE ATENCIÓN: FAMILIARES, PRIORITARIAMENTE EN LA CONDICIÓN DE CONDICIÓN DE DESPLAZAMIENTO Y MODALIDAD FAMI, APOYAR A LAS FAMILIAS EN DESARROLLO CON MUJERES GESTANTES, MADRES LACTANTES Y NIÑOS Y NIÑAS MENORES DE DOS (2) AÑOS DE EDAD QUE SE ENCUENTRAN E VULNERABILIDAD.</t>
  </si>
  <si>
    <t>23/372/2020</t>
  </si>
  <si>
    <t>23/353/2020</t>
  </si>
  <si>
    <t>70/0411/2020</t>
  </si>
  <si>
    <t>PRESTAR LOS SERVICIOS PARA LA ATENCION A LA PRIMERA INFANCIA EN LOS HOGARES COMUNITARIOS DE BIENESTAR HCB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</si>
  <si>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DESARROLLO INFANTIL EN MEDIO FAMILIAR – DIMF, DE CONFORMIDAD CON EL MANUAL OPERATIVO DE LA MODALIDAD 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L ICBF, EN ARMONÍA CON LA POLÍTICA DE ESTADO PARA EL DESARROLLO INTEGRAL DE LA PRIMERA INFANCIA DE CERO A SIEMPRE  EL LINEAMIENTO TÉCNICO PARA LA ATENCIÓN A LA PRIMERA INFANCIA Y LAS DIRECTRICES ESTABLECIDAS POR L ICBF, EN ARMONÍA CON LA POLÍTICA DE ESTADO PARA EL DESARROLLO INTEGRAL DE LA PRIMERA INFANCIA DE CERO A SIEMBRE.</t>
  </si>
  <si>
    <t>NO</t>
  </si>
  <si>
    <t>SI</t>
  </si>
  <si>
    <t>MILADYS DEL CARMEN VERGARA MENDEZ</t>
  </si>
  <si>
    <t>MARINA DEL CARMEN MORENO BATISTA</t>
  </si>
  <si>
    <t>Calle 17A N° 8B - 117  Barrio Balboa</t>
  </si>
  <si>
    <t>7862655</t>
  </si>
  <si>
    <t>fundamfesp2017@gmail.com</t>
  </si>
  <si>
    <t>2021-23-10000808</t>
  </si>
  <si>
    <t>PRESTAR LOS SERVICIOS DE EDUCACIÓN INICIAL EN EL MARCO DE LA ATENCIÓN INTEGRAL EN CENTROS DE DESARROLLO INFANTIL-CDI-, DE CONFORMIDAD CON EL MANUAL OPERATIVODE LA MODALIDAD INSTITUCIONAL, EL LINEAMIENTO TECNICO PARA LA ATECION A LA PRIMERA INFANCIA Y LAS DIRECTRICES ESTABLECIDAS POR EL ICBF, EN ARMONIA CON LA POLITICA DE ESTADO PARA EL DESARROLLO INTEGRAL DE LA PIRMERA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</si>
</sst>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4" fontId="3" fillId="3" borderId="1" xfId="0" applyNumberFormat="1" applyFont="1" applyFill="1" applyBorder="1" applyAlignment="1" applyProtection="1">
      <alignment horizontal="lef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7" zoomScale="85" zoomScaleNormal="85" zoomScaleSheetLayoutView="40" zoomScalePageLayoutView="40" workbookViewId="0">
      <selection activeCell="O33" sqref="O3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2653</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41" t="str">
        <f>HYPERLINK("#MI_Oferente_Singular!A114","CAPACIDAD RESIDUAL")</f>
        <v>CAPACIDAD RESIDUAL</v>
      </c>
      <c r="F8" s="242"/>
      <c r="G8" s="24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41" t="str">
        <f>HYPERLINK("#MI_Oferente_Singular!A162","TALENTO HUMANO")</f>
        <v>TALENTO HUMANO</v>
      </c>
      <c r="F9" s="242"/>
      <c r="G9" s="24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41" t="str">
        <f>HYPERLINK("#MI_Oferente_Singular!F162","INFRAESTRUCTURA")</f>
        <v>INFRAESTRUCTURA</v>
      </c>
      <c r="F10" s="242"/>
      <c r="G10" s="24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2770</v>
      </c>
      <c r="D15" s="35"/>
      <c r="E15" s="35"/>
      <c r="F15" s="5"/>
      <c r="G15" s="32" t="s">
        <v>1168</v>
      </c>
      <c r="H15" s="103" t="s">
        <v>220</v>
      </c>
      <c r="I15" s="32" t="s">
        <v>2624</v>
      </c>
      <c r="J15" s="108" t="s">
        <v>2626</v>
      </c>
      <c r="L15" s="225" t="s">
        <v>8</v>
      </c>
      <c r="M15" s="225"/>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4" t="s">
        <v>2639</v>
      </c>
      <c r="I19" s="137" t="s">
        <v>11</v>
      </c>
      <c r="J19" s="138" t="s">
        <v>10</v>
      </c>
      <c r="K19" s="138" t="s">
        <v>2609</v>
      </c>
      <c r="L19" s="138" t="s">
        <v>1161</v>
      </c>
      <c r="M19" s="138" t="s">
        <v>1162</v>
      </c>
      <c r="N19" s="139" t="s">
        <v>2610</v>
      </c>
      <c r="O19" s="134"/>
      <c r="Q19" s="51"/>
      <c r="R19" s="51"/>
    </row>
    <row r="20" spans="1:23" ht="30" customHeight="1" x14ac:dyDescent="0.25">
      <c r="A20" s="9"/>
      <c r="B20" s="109">
        <v>823005303</v>
      </c>
      <c r="C20" s="5"/>
      <c r="D20" s="73"/>
      <c r="E20" s="5"/>
      <c r="F20" s="5"/>
      <c r="G20" s="5"/>
      <c r="H20" s="244"/>
      <c r="I20" s="145" t="s">
        <v>220</v>
      </c>
      <c r="J20" s="146" t="s">
        <v>497</v>
      </c>
      <c r="K20" s="147">
        <v>3551163888</v>
      </c>
      <c r="L20" s="148">
        <v>44242</v>
      </c>
      <c r="M20" s="148">
        <v>44561</v>
      </c>
      <c r="N20" s="132">
        <f>+(M20-L20)/30</f>
        <v>10.633333333333333</v>
      </c>
      <c r="O20" s="135"/>
      <c r="U20" s="131"/>
      <c r="V20" s="105">
        <f ca="1">NOW()</f>
        <v>44194.717033449073</v>
      </c>
      <c r="W20" s="105">
        <f ca="1">NOW()</f>
        <v>44194.717033449073</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6"/>
      <c r="I37" s="127"/>
      <c r="J37" s="127"/>
      <c r="K37" s="127"/>
      <c r="L37" s="127"/>
      <c r="M37" s="127"/>
      <c r="N37" s="127"/>
      <c r="O37" s="128"/>
    </row>
    <row r="38" spans="1:16" ht="21" customHeight="1" x14ac:dyDescent="0.25">
      <c r="A38" s="9"/>
      <c r="B38" s="239" t="str">
        <f>VLOOKUP(B20,EAS!A2:B1439,2,0)</f>
        <v>FUNDACION AMOR FE Y ESPERANZA</v>
      </c>
      <c r="C38" s="239"/>
      <c r="D38" s="239"/>
      <c r="E38" s="239"/>
      <c r="F38" s="239"/>
      <c r="G38" s="5"/>
      <c r="H38" s="129"/>
      <c r="I38" s="248" t="s">
        <v>7</v>
      </c>
      <c r="J38" s="248"/>
      <c r="K38" s="248"/>
      <c r="L38" s="248"/>
      <c r="M38" s="248"/>
      <c r="N38" s="248"/>
      <c r="O38" s="130"/>
    </row>
    <row r="39" spans="1:16" ht="42.95" customHeight="1" thickBot="1" x14ac:dyDescent="0.3">
      <c r="A39" s="10"/>
      <c r="B39" s="11"/>
      <c r="C39" s="11"/>
      <c r="D39" s="11"/>
      <c r="E39" s="11"/>
      <c r="F39" s="11"/>
      <c r="G39" s="11"/>
      <c r="H39" s="10"/>
      <c r="I39" s="234" t="s">
        <v>2771</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2654</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32</v>
      </c>
      <c r="D48" s="110" t="s">
        <v>2677</v>
      </c>
      <c r="E48" s="142" t="s">
        <v>2678</v>
      </c>
      <c r="F48" s="142" t="s">
        <v>2679</v>
      </c>
      <c r="G48" s="156">
        <f>IF(AND(E48&lt;&gt;"",F48&lt;&gt;""),((F48-E48)/30),"")</f>
        <v>15.7</v>
      </c>
      <c r="H48" s="114" t="s">
        <v>2743</v>
      </c>
      <c r="I48" s="113" t="s">
        <v>220</v>
      </c>
      <c r="J48" s="113" t="s">
        <v>503</v>
      </c>
      <c r="K48" s="116">
        <v>2702525311</v>
      </c>
      <c r="L48" s="115" t="s">
        <v>1148</v>
      </c>
      <c r="M48" s="117">
        <v>1</v>
      </c>
      <c r="N48" s="115" t="s">
        <v>27</v>
      </c>
      <c r="O48" s="115" t="s">
        <v>1148</v>
      </c>
      <c r="P48" s="78"/>
    </row>
    <row r="49" spans="1:16" s="6" customFormat="1" ht="24.75" customHeight="1" x14ac:dyDescent="0.25">
      <c r="A49" s="140">
        <v>2</v>
      </c>
      <c r="B49" s="111" t="s">
        <v>2676</v>
      </c>
      <c r="C49" s="112" t="s">
        <v>32</v>
      </c>
      <c r="D49" s="110" t="s">
        <v>2680</v>
      </c>
      <c r="E49" s="142" t="s">
        <v>2681</v>
      </c>
      <c r="F49" s="142" t="s">
        <v>2682</v>
      </c>
      <c r="G49" s="156">
        <f t="shared" ref="G49:G50" si="2">IF(AND(E49&lt;&gt;"",F49&lt;&gt;""),((F49-E49)/30),"")</f>
        <v>5.166666666666667</v>
      </c>
      <c r="H49" s="114" t="s">
        <v>2743</v>
      </c>
      <c r="I49" s="113" t="s">
        <v>220</v>
      </c>
      <c r="J49" s="113" t="s">
        <v>502</v>
      </c>
      <c r="K49" s="116">
        <v>878278410</v>
      </c>
      <c r="L49" s="115" t="s">
        <v>1148</v>
      </c>
      <c r="M49" s="117">
        <v>1</v>
      </c>
      <c r="N49" s="115" t="s">
        <v>27</v>
      </c>
      <c r="O49" s="115" t="s">
        <v>1148</v>
      </c>
      <c r="P49" s="78"/>
    </row>
    <row r="50" spans="1:16" s="6" customFormat="1" ht="24.75" customHeight="1" x14ac:dyDescent="0.25">
      <c r="A50" s="140">
        <v>3</v>
      </c>
      <c r="B50" s="111" t="s">
        <v>2676</v>
      </c>
      <c r="C50" s="112" t="s">
        <v>32</v>
      </c>
      <c r="D50" s="110" t="s">
        <v>2677</v>
      </c>
      <c r="E50" s="142" t="s">
        <v>2678</v>
      </c>
      <c r="F50" s="142" t="s">
        <v>2679</v>
      </c>
      <c r="G50" s="156">
        <f t="shared" si="2"/>
        <v>15.7</v>
      </c>
      <c r="H50" s="119" t="s">
        <v>2743</v>
      </c>
      <c r="I50" s="113" t="s">
        <v>220</v>
      </c>
      <c r="J50" s="113" t="s">
        <v>502</v>
      </c>
      <c r="K50" s="116">
        <v>2702525311</v>
      </c>
      <c r="L50" s="115" t="s">
        <v>1148</v>
      </c>
      <c r="M50" s="117">
        <v>1</v>
      </c>
      <c r="N50" s="115" t="s">
        <v>27</v>
      </c>
      <c r="O50" s="115" t="s">
        <v>1148</v>
      </c>
      <c r="P50" s="78"/>
    </row>
    <row r="51" spans="1:16" s="6" customFormat="1" ht="24.75" customHeight="1" outlineLevel="1" x14ac:dyDescent="0.25">
      <c r="A51" s="140">
        <v>4</v>
      </c>
      <c r="B51" s="111" t="s">
        <v>2676</v>
      </c>
      <c r="C51" s="112" t="s">
        <v>32</v>
      </c>
      <c r="D51" s="110" t="s">
        <v>2683</v>
      </c>
      <c r="E51" s="142" t="s">
        <v>2684</v>
      </c>
      <c r="F51" s="142" t="s">
        <v>2685</v>
      </c>
      <c r="G51" s="156">
        <f t="shared" ref="G51:G107" si="3">IF(AND(E51&lt;&gt;"",F51&lt;&gt;""),((F51-E51)/30),"")</f>
        <v>10.366666666666667</v>
      </c>
      <c r="H51" s="114" t="s">
        <v>2744</v>
      </c>
      <c r="I51" s="113" t="s">
        <v>220</v>
      </c>
      <c r="J51" s="113" t="s">
        <v>487</v>
      </c>
      <c r="K51" s="116">
        <v>3350882908</v>
      </c>
      <c r="L51" s="115" t="s">
        <v>1148</v>
      </c>
      <c r="M51" s="117">
        <v>1</v>
      </c>
      <c r="N51" s="115" t="s">
        <v>1151</v>
      </c>
      <c r="O51" s="115" t="s">
        <v>1148</v>
      </c>
      <c r="P51" s="78"/>
    </row>
    <row r="52" spans="1:16" s="7" customFormat="1" ht="24.75" customHeight="1" outlineLevel="1" x14ac:dyDescent="0.25">
      <c r="A52" s="141">
        <v>5</v>
      </c>
      <c r="B52" s="111" t="s">
        <v>2676</v>
      </c>
      <c r="C52" s="112" t="s">
        <v>32</v>
      </c>
      <c r="D52" s="110" t="s">
        <v>2686</v>
      </c>
      <c r="E52" s="142" t="s">
        <v>2684</v>
      </c>
      <c r="F52" s="142" t="s">
        <v>2685</v>
      </c>
      <c r="G52" s="156">
        <f t="shared" si="3"/>
        <v>10.366666666666667</v>
      </c>
      <c r="H52" s="119" t="s">
        <v>2745</v>
      </c>
      <c r="I52" s="113" t="s">
        <v>220</v>
      </c>
      <c r="J52" s="113" t="s">
        <v>487</v>
      </c>
      <c r="K52" s="116">
        <v>3819713349</v>
      </c>
      <c r="L52" s="115" t="s">
        <v>1148</v>
      </c>
      <c r="M52" s="117">
        <v>1</v>
      </c>
      <c r="N52" s="115" t="s">
        <v>1151</v>
      </c>
      <c r="O52" s="115" t="s">
        <v>1148</v>
      </c>
      <c r="P52" s="79"/>
    </row>
    <row r="53" spans="1:16" s="7" customFormat="1" ht="24.75" customHeight="1" outlineLevel="1" x14ac:dyDescent="0.25">
      <c r="A53" s="141">
        <v>6</v>
      </c>
      <c r="B53" s="111" t="s">
        <v>2676</v>
      </c>
      <c r="C53" s="112" t="s">
        <v>32</v>
      </c>
      <c r="D53" s="110" t="s">
        <v>2687</v>
      </c>
      <c r="E53" s="142" t="s">
        <v>2678</v>
      </c>
      <c r="F53" s="142" t="s">
        <v>2679</v>
      </c>
      <c r="G53" s="156">
        <f t="shared" si="3"/>
        <v>15.7</v>
      </c>
      <c r="H53" s="119" t="s">
        <v>2743</v>
      </c>
      <c r="I53" s="113" t="s">
        <v>220</v>
      </c>
      <c r="J53" s="113" t="s">
        <v>487</v>
      </c>
      <c r="K53" s="116">
        <v>6045307791</v>
      </c>
      <c r="L53" s="115" t="s">
        <v>1148</v>
      </c>
      <c r="M53" s="117">
        <v>1</v>
      </c>
      <c r="N53" s="115" t="s">
        <v>1151</v>
      </c>
      <c r="O53" s="115" t="s">
        <v>1148</v>
      </c>
      <c r="P53" s="79"/>
    </row>
    <row r="54" spans="1:16" s="7" customFormat="1" ht="24.75" customHeight="1" outlineLevel="1" x14ac:dyDescent="0.25">
      <c r="A54" s="141">
        <v>7</v>
      </c>
      <c r="B54" s="111" t="s">
        <v>2676</v>
      </c>
      <c r="C54" s="112" t="s">
        <v>32</v>
      </c>
      <c r="D54" s="110" t="s">
        <v>2688</v>
      </c>
      <c r="E54" s="142" t="s">
        <v>2689</v>
      </c>
      <c r="F54" s="142" t="s">
        <v>2690</v>
      </c>
      <c r="G54" s="156">
        <f t="shared" si="3"/>
        <v>11.533333333333333</v>
      </c>
      <c r="H54" s="114" t="s">
        <v>2746</v>
      </c>
      <c r="I54" s="113" t="s">
        <v>220</v>
      </c>
      <c r="J54" s="113" t="s">
        <v>487</v>
      </c>
      <c r="K54" s="118">
        <v>2805851010</v>
      </c>
      <c r="L54" s="115" t="s">
        <v>1148</v>
      </c>
      <c r="M54" s="117">
        <v>1</v>
      </c>
      <c r="N54" s="115" t="s">
        <v>27</v>
      </c>
      <c r="O54" s="115" t="s">
        <v>1148</v>
      </c>
      <c r="P54" s="79"/>
    </row>
    <row r="55" spans="1:16" s="7" customFormat="1" ht="24.75" customHeight="1" outlineLevel="1" x14ac:dyDescent="0.25">
      <c r="A55" s="141">
        <v>8</v>
      </c>
      <c r="B55" s="111" t="s">
        <v>2676</v>
      </c>
      <c r="C55" s="112" t="s">
        <v>32</v>
      </c>
      <c r="D55" s="110" t="s">
        <v>2691</v>
      </c>
      <c r="E55" s="142" t="s">
        <v>2692</v>
      </c>
      <c r="F55" s="142" t="s">
        <v>2693</v>
      </c>
      <c r="G55" s="156">
        <f t="shared" si="3"/>
        <v>21.433333333333334</v>
      </c>
      <c r="H55" s="114" t="s">
        <v>2747</v>
      </c>
      <c r="I55" s="113" t="s">
        <v>220</v>
      </c>
      <c r="J55" s="113" t="s">
        <v>487</v>
      </c>
      <c r="K55" s="118">
        <v>4888756572</v>
      </c>
      <c r="L55" s="115" t="s">
        <v>1148</v>
      </c>
      <c r="M55" s="117">
        <v>1</v>
      </c>
      <c r="N55" s="115" t="s">
        <v>27</v>
      </c>
      <c r="O55" s="115" t="s">
        <v>26</v>
      </c>
      <c r="P55" s="79"/>
    </row>
    <row r="56" spans="1:16" s="7" customFormat="1" ht="24.75" customHeight="1" outlineLevel="1" x14ac:dyDescent="0.25">
      <c r="A56" s="141">
        <v>9</v>
      </c>
      <c r="B56" s="111" t="s">
        <v>2676</v>
      </c>
      <c r="C56" s="112" t="s">
        <v>32</v>
      </c>
      <c r="D56" s="110" t="s">
        <v>2694</v>
      </c>
      <c r="E56" s="142" t="s">
        <v>2695</v>
      </c>
      <c r="F56" s="142" t="s">
        <v>2696</v>
      </c>
      <c r="G56" s="156">
        <f t="shared" si="3"/>
        <v>3.0333333333333332</v>
      </c>
      <c r="H56" s="114" t="s">
        <v>2748</v>
      </c>
      <c r="I56" s="113" t="s">
        <v>220</v>
      </c>
      <c r="J56" s="113" t="s">
        <v>487</v>
      </c>
      <c r="K56" s="118">
        <v>1054948525</v>
      </c>
      <c r="L56" s="115" t="s">
        <v>1148</v>
      </c>
      <c r="M56" s="117">
        <v>1</v>
      </c>
      <c r="N56" s="115" t="s">
        <v>27</v>
      </c>
      <c r="O56" s="115" t="s">
        <v>26</v>
      </c>
      <c r="P56" s="79"/>
    </row>
    <row r="57" spans="1:16" s="7" customFormat="1" ht="24.75" customHeight="1" outlineLevel="1" x14ac:dyDescent="0.25">
      <c r="A57" s="141">
        <v>10</v>
      </c>
      <c r="B57" s="64" t="s">
        <v>2676</v>
      </c>
      <c r="C57" s="65" t="s">
        <v>32</v>
      </c>
      <c r="D57" s="63" t="s">
        <v>2697</v>
      </c>
      <c r="E57" s="142" t="s">
        <v>2695</v>
      </c>
      <c r="F57" s="142" t="s">
        <v>2682</v>
      </c>
      <c r="G57" s="156">
        <f t="shared" si="3"/>
        <v>4.5333333333333332</v>
      </c>
      <c r="H57" s="64" t="s">
        <v>2743</v>
      </c>
      <c r="I57" s="63" t="s">
        <v>220</v>
      </c>
      <c r="J57" s="63" t="s">
        <v>487</v>
      </c>
      <c r="K57" s="66">
        <v>1951729800</v>
      </c>
      <c r="L57" s="65" t="s">
        <v>1148</v>
      </c>
      <c r="M57" s="67">
        <v>1</v>
      </c>
      <c r="N57" s="65" t="s">
        <v>27</v>
      </c>
      <c r="O57" s="65" t="s">
        <v>1148</v>
      </c>
      <c r="P57" s="79"/>
    </row>
    <row r="58" spans="1:16" s="7" customFormat="1" ht="24.75" customHeight="1" outlineLevel="1" x14ac:dyDescent="0.25">
      <c r="A58" s="141">
        <v>11</v>
      </c>
      <c r="B58" s="64" t="s">
        <v>2676</v>
      </c>
      <c r="C58" s="65" t="s">
        <v>32</v>
      </c>
      <c r="D58" s="63" t="s">
        <v>2698</v>
      </c>
      <c r="E58" s="142" t="s">
        <v>2678</v>
      </c>
      <c r="F58" s="142" t="s">
        <v>2679</v>
      </c>
      <c r="G58" s="156">
        <f t="shared" si="3"/>
        <v>15.7</v>
      </c>
      <c r="H58" s="64" t="s">
        <v>2743</v>
      </c>
      <c r="I58" s="63" t="s">
        <v>220</v>
      </c>
      <c r="J58" s="63" t="s">
        <v>497</v>
      </c>
      <c r="K58" s="66">
        <v>3958723845</v>
      </c>
      <c r="L58" s="65" t="s">
        <v>1148</v>
      </c>
      <c r="M58" s="67">
        <v>1</v>
      </c>
      <c r="N58" s="65" t="s">
        <v>1151</v>
      </c>
      <c r="O58" s="65" t="s">
        <v>1148</v>
      </c>
      <c r="P58" s="79"/>
    </row>
    <row r="59" spans="1:16" s="7" customFormat="1" ht="24.75" customHeight="1" outlineLevel="1" x14ac:dyDescent="0.25">
      <c r="A59" s="141">
        <v>12</v>
      </c>
      <c r="B59" s="64" t="s">
        <v>2676</v>
      </c>
      <c r="C59" s="65" t="s">
        <v>32</v>
      </c>
      <c r="D59" s="63" t="s">
        <v>2699</v>
      </c>
      <c r="E59" s="177">
        <v>43483</v>
      </c>
      <c r="F59" s="177">
        <v>43829</v>
      </c>
      <c r="G59" s="156">
        <f t="shared" si="3"/>
        <v>11.533333333333333</v>
      </c>
      <c r="H59" s="64" t="s">
        <v>2749</v>
      </c>
      <c r="I59" s="63" t="s">
        <v>220</v>
      </c>
      <c r="J59" s="63" t="s">
        <v>497</v>
      </c>
      <c r="K59" s="66">
        <v>968111322</v>
      </c>
      <c r="L59" s="65" t="s">
        <v>1148</v>
      </c>
      <c r="M59" s="67">
        <v>1</v>
      </c>
      <c r="N59" s="65" t="s">
        <v>1151</v>
      </c>
      <c r="O59" s="65" t="s">
        <v>1148</v>
      </c>
      <c r="P59" s="79"/>
    </row>
    <row r="60" spans="1:16" s="7" customFormat="1" ht="24.75" customHeight="1" outlineLevel="1" x14ac:dyDescent="0.25">
      <c r="A60" s="141">
        <v>13</v>
      </c>
      <c r="B60" s="64" t="s">
        <v>2676</v>
      </c>
      <c r="C60" s="65" t="s">
        <v>32</v>
      </c>
      <c r="D60" s="63" t="s">
        <v>2700</v>
      </c>
      <c r="E60" s="142" t="s">
        <v>2692</v>
      </c>
      <c r="F60" s="142" t="s">
        <v>2693</v>
      </c>
      <c r="G60" s="156">
        <f t="shared" si="3"/>
        <v>21.433333333333334</v>
      </c>
      <c r="H60" s="64" t="s">
        <v>2750</v>
      </c>
      <c r="I60" s="63" t="s">
        <v>220</v>
      </c>
      <c r="J60" s="63" t="s">
        <v>497</v>
      </c>
      <c r="K60" s="66">
        <v>3163313076</v>
      </c>
      <c r="L60" s="65" t="s">
        <v>1148</v>
      </c>
      <c r="M60" s="67">
        <v>1</v>
      </c>
      <c r="N60" s="65" t="s">
        <v>27</v>
      </c>
      <c r="O60" s="65" t="s">
        <v>26</v>
      </c>
      <c r="P60" s="79"/>
    </row>
    <row r="61" spans="1:16" s="7" customFormat="1" ht="24.75" customHeight="1" outlineLevel="1" x14ac:dyDescent="0.25">
      <c r="A61" s="141">
        <v>14</v>
      </c>
      <c r="B61" s="64" t="s">
        <v>2676</v>
      </c>
      <c r="C61" s="65" t="s">
        <v>32</v>
      </c>
      <c r="D61" s="63" t="s">
        <v>2701</v>
      </c>
      <c r="E61" s="142" t="s">
        <v>2702</v>
      </c>
      <c r="F61" s="142" t="s">
        <v>2682</v>
      </c>
      <c r="G61" s="156">
        <f t="shared" si="3"/>
        <v>4.8</v>
      </c>
      <c r="H61" s="64" t="s">
        <v>2743</v>
      </c>
      <c r="I61" s="63" t="s">
        <v>220</v>
      </c>
      <c r="J61" s="63" t="s">
        <v>497</v>
      </c>
      <c r="K61" s="66">
        <v>1288141668</v>
      </c>
      <c r="L61" s="65" t="s">
        <v>1148</v>
      </c>
      <c r="M61" s="67">
        <v>1</v>
      </c>
      <c r="N61" s="65" t="s">
        <v>27</v>
      </c>
      <c r="O61" s="65" t="s">
        <v>1148</v>
      </c>
      <c r="P61" s="79"/>
    </row>
    <row r="62" spans="1:16" s="7" customFormat="1" ht="24.75" customHeight="1" outlineLevel="1" x14ac:dyDescent="0.25">
      <c r="A62" s="141">
        <v>15</v>
      </c>
      <c r="B62" s="64" t="s">
        <v>2676</v>
      </c>
      <c r="C62" s="65" t="s">
        <v>32</v>
      </c>
      <c r="D62" s="63" t="s">
        <v>2703</v>
      </c>
      <c r="E62" s="142" t="s">
        <v>2704</v>
      </c>
      <c r="F62" s="142" t="s">
        <v>2705</v>
      </c>
      <c r="G62" s="156">
        <f t="shared" si="3"/>
        <v>12.133333333333333</v>
      </c>
      <c r="H62" s="64" t="s">
        <v>2747</v>
      </c>
      <c r="I62" s="63" t="s">
        <v>220</v>
      </c>
      <c r="J62" s="63" t="s">
        <v>497</v>
      </c>
      <c r="K62" s="66">
        <v>1539121716</v>
      </c>
      <c r="L62" s="65" t="s">
        <v>1148</v>
      </c>
      <c r="M62" s="67">
        <v>1</v>
      </c>
      <c r="N62" s="65" t="s">
        <v>27</v>
      </c>
      <c r="O62" s="65" t="s">
        <v>1148</v>
      </c>
      <c r="P62" s="79"/>
    </row>
    <row r="63" spans="1:16" s="7" customFormat="1" ht="24.75" customHeight="1" outlineLevel="1" x14ac:dyDescent="0.25">
      <c r="A63" s="141">
        <v>16</v>
      </c>
      <c r="B63" s="64" t="s">
        <v>2676</v>
      </c>
      <c r="C63" s="65" t="s">
        <v>32</v>
      </c>
      <c r="D63" s="63" t="s">
        <v>2706</v>
      </c>
      <c r="E63" s="142" t="s">
        <v>2678</v>
      </c>
      <c r="F63" s="142" t="s">
        <v>2679</v>
      </c>
      <c r="G63" s="156">
        <f t="shared" si="3"/>
        <v>15.7</v>
      </c>
      <c r="H63" s="64" t="s">
        <v>2743</v>
      </c>
      <c r="I63" s="63" t="s">
        <v>220</v>
      </c>
      <c r="J63" s="63" t="s">
        <v>515</v>
      </c>
      <c r="K63" s="66">
        <v>726197048</v>
      </c>
      <c r="L63" s="65" t="s">
        <v>1148</v>
      </c>
      <c r="M63" s="67">
        <v>1</v>
      </c>
      <c r="N63" s="65" t="s">
        <v>1151</v>
      </c>
      <c r="O63" s="65" t="s">
        <v>1148</v>
      </c>
      <c r="P63" s="79"/>
    </row>
    <row r="64" spans="1:16" s="7" customFormat="1" ht="24.75" customHeight="1" outlineLevel="1" x14ac:dyDescent="0.25">
      <c r="A64" s="141">
        <v>17</v>
      </c>
      <c r="B64" s="64" t="s">
        <v>2676</v>
      </c>
      <c r="C64" s="65" t="s">
        <v>32</v>
      </c>
      <c r="D64" s="63" t="s">
        <v>2707</v>
      </c>
      <c r="E64" s="142" t="s">
        <v>2704</v>
      </c>
      <c r="F64" s="142" t="s">
        <v>2705</v>
      </c>
      <c r="G64" s="156">
        <f t="shared" si="3"/>
        <v>12.133333333333333</v>
      </c>
      <c r="H64" s="64" t="s">
        <v>2751</v>
      </c>
      <c r="I64" s="63" t="s">
        <v>220</v>
      </c>
      <c r="J64" s="63" t="s">
        <v>513</v>
      </c>
      <c r="K64" s="66">
        <v>3026717635</v>
      </c>
      <c r="L64" s="65" t="s">
        <v>1148</v>
      </c>
      <c r="M64" s="67">
        <v>1</v>
      </c>
      <c r="N64" s="65" t="s">
        <v>27</v>
      </c>
      <c r="O64" s="65" t="s">
        <v>1148</v>
      </c>
      <c r="P64" s="79"/>
    </row>
    <row r="65" spans="1:16" s="7" customFormat="1" ht="24.75" customHeight="1" outlineLevel="1" x14ac:dyDescent="0.25">
      <c r="A65" s="141">
        <v>18</v>
      </c>
      <c r="B65" s="64" t="s">
        <v>2676</v>
      </c>
      <c r="C65" s="65" t="s">
        <v>32</v>
      </c>
      <c r="D65" s="63" t="s">
        <v>2708</v>
      </c>
      <c r="E65" s="142" t="s">
        <v>2709</v>
      </c>
      <c r="F65" s="142" t="s">
        <v>2710</v>
      </c>
      <c r="G65" s="156">
        <f t="shared" si="3"/>
        <v>3.0333333333333332</v>
      </c>
      <c r="H65" s="64" t="s">
        <v>2751</v>
      </c>
      <c r="I65" s="63" t="s">
        <v>220</v>
      </c>
      <c r="J65" s="63" t="s">
        <v>513</v>
      </c>
      <c r="K65" s="66">
        <v>617314470</v>
      </c>
      <c r="L65" s="65" t="s">
        <v>1148</v>
      </c>
      <c r="M65" s="67">
        <v>1</v>
      </c>
      <c r="N65" s="65" t="s">
        <v>27</v>
      </c>
      <c r="O65" s="65" t="s">
        <v>1148</v>
      </c>
      <c r="P65" s="79"/>
    </row>
    <row r="66" spans="1:16" s="7" customFormat="1" ht="24.75" customHeight="1" outlineLevel="1" x14ac:dyDescent="0.25">
      <c r="A66" s="141">
        <v>19</v>
      </c>
      <c r="B66" s="64" t="s">
        <v>2676</v>
      </c>
      <c r="C66" s="65" t="s">
        <v>32</v>
      </c>
      <c r="D66" s="63" t="s">
        <v>2711</v>
      </c>
      <c r="E66" s="142" t="s">
        <v>2712</v>
      </c>
      <c r="F66" s="142" t="s">
        <v>2713</v>
      </c>
      <c r="G66" s="156">
        <f t="shared" si="3"/>
        <v>1.4666666666666666</v>
      </c>
      <c r="H66" s="64" t="s">
        <v>2752</v>
      </c>
      <c r="I66" s="63" t="s">
        <v>220</v>
      </c>
      <c r="J66" s="63" t="s">
        <v>513</v>
      </c>
      <c r="K66" s="66">
        <v>641304511</v>
      </c>
      <c r="L66" s="65" t="s">
        <v>1148</v>
      </c>
      <c r="M66" s="67">
        <v>1</v>
      </c>
      <c r="N66" s="65" t="s">
        <v>27</v>
      </c>
      <c r="O66" s="65" t="s">
        <v>1148</v>
      </c>
      <c r="P66" s="79"/>
    </row>
    <row r="67" spans="1:16" s="7" customFormat="1" ht="24.75" customHeight="1" outlineLevel="1" x14ac:dyDescent="0.25">
      <c r="A67" s="141">
        <v>20</v>
      </c>
      <c r="B67" s="64" t="s">
        <v>2676</v>
      </c>
      <c r="C67" s="65" t="s">
        <v>32</v>
      </c>
      <c r="D67" s="63" t="s">
        <v>2714</v>
      </c>
      <c r="E67" s="142" t="s">
        <v>2682</v>
      </c>
      <c r="F67" s="142" t="s">
        <v>2679</v>
      </c>
      <c r="G67" s="156">
        <f t="shared" si="3"/>
        <v>15.733333333333333</v>
      </c>
      <c r="H67" s="64" t="s">
        <v>2743</v>
      </c>
      <c r="I67" s="63" t="s">
        <v>220</v>
      </c>
      <c r="J67" s="63" t="s">
        <v>507</v>
      </c>
      <c r="K67" s="66">
        <v>847133628</v>
      </c>
      <c r="L67" s="65" t="s">
        <v>1148</v>
      </c>
      <c r="M67" s="67">
        <v>1</v>
      </c>
      <c r="N67" s="65" t="s">
        <v>1151</v>
      </c>
      <c r="O67" s="65" t="s">
        <v>1148</v>
      </c>
      <c r="P67" s="79"/>
    </row>
    <row r="68" spans="1:16" s="7" customFormat="1" ht="24.75" customHeight="1" outlineLevel="1" x14ac:dyDescent="0.25">
      <c r="A68" s="141">
        <v>21</v>
      </c>
      <c r="B68" s="64" t="s">
        <v>2676</v>
      </c>
      <c r="C68" s="65" t="s">
        <v>32</v>
      </c>
      <c r="D68" s="63" t="s">
        <v>2715</v>
      </c>
      <c r="E68" s="142" t="s">
        <v>2716</v>
      </c>
      <c r="F68" s="142" t="s">
        <v>2682</v>
      </c>
      <c r="G68" s="156">
        <f t="shared" si="3"/>
        <v>26.533333333333335</v>
      </c>
      <c r="H68" s="64" t="s">
        <v>2753</v>
      </c>
      <c r="I68" s="63" t="s">
        <v>220</v>
      </c>
      <c r="J68" s="63" t="s">
        <v>507</v>
      </c>
      <c r="K68" s="66">
        <v>599112325</v>
      </c>
      <c r="L68" s="65" t="s">
        <v>1148</v>
      </c>
      <c r="M68" s="67">
        <v>1</v>
      </c>
      <c r="N68" s="65" t="s">
        <v>27</v>
      </c>
      <c r="O68" s="65" t="s">
        <v>1148</v>
      </c>
      <c r="P68" s="79"/>
    </row>
    <row r="69" spans="1:16" s="7" customFormat="1" ht="24.75" customHeight="1" outlineLevel="1" x14ac:dyDescent="0.25">
      <c r="A69" s="141">
        <v>22</v>
      </c>
      <c r="B69" s="64" t="s">
        <v>2676</v>
      </c>
      <c r="C69" s="65" t="s">
        <v>32</v>
      </c>
      <c r="D69" s="63" t="s">
        <v>2717</v>
      </c>
      <c r="E69" s="142" t="s">
        <v>2702</v>
      </c>
      <c r="F69" s="142" t="s">
        <v>2682</v>
      </c>
      <c r="G69" s="156">
        <f t="shared" si="3"/>
        <v>4.8</v>
      </c>
      <c r="H69" s="64" t="s">
        <v>2743</v>
      </c>
      <c r="I69" s="63" t="s">
        <v>220</v>
      </c>
      <c r="J69" s="63" t="s">
        <v>507</v>
      </c>
      <c r="K69" s="66">
        <v>278707015</v>
      </c>
      <c r="L69" s="65" t="s">
        <v>1148</v>
      </c>
      <c r="M69" s="67">
        <v>1</v>
      </c>
      <c r="N69" s="65" t="s">
        <v>27</v>
      </c>
      <c r="O69" s="65" t="s">
        <v>1148</v>
      </c>
      <c r="P69" s="79"/>
    </row>
    <row r="70" spans="1:16" s="7" customFormat="1" ht="24.75" customHeight="1" outlineLevel="1" x14ac:dyDescent="0.25">
      <c r="A70" s="141">
        <v>23</v>
      </c>
      <c r="B70" s="64" t="s">
        <v>2676</v>
      </c>
      <c r="C70" s="65" t="s">
        <v>32</v>
      </c>
      <c r="D70" s="63" t="s">
        <v>2718</v>
      </c>
      <c r="E70" s="142" t="s">
        <v>2719</v>
      </c>
      <c r="F70" s="142" t="s">
        <v>2720</v>
      </c>
      <c r="G70" s="156">
        <f t="shared" si="3"/>
        <v>4</v>
      </c>
      <c r="H70" s="64" t="s">
        <v>2751</v>
      </c>
      <c r="I70" s="63" t="s">
        <v>453</v>
      </c>
      <c r="J70" s="63" t="s">
        <v>103</v>
      </c>
      <c r="K70" s="66">
        <v>74776699</v>
      </c>
      <c r="L70" s="65" t="s">
        <v>1148</v>
      </c>
      <c r="M70" s="67">
        <v>1</v>
      </c>
      <c r="N70" s="65" t="s">
        <v>27</v>
      </c>
      <c r="O70" s="65" t="s">
        <v>1148</v>
      </c>
      <c r="P70" s="79"/>
    </row>
    <row r="71" spans="1:16" s="7" customFormat="1" ht="24.75" customHeight="1" outlineLevel="1" x14ac:dyDescent="0.25">
      <c r="A71" s="141">
        <v>24</v>
      </c>
      <c r="B71" s="64" t="s">
        <v>2676</v>
      </c>
      <c r="C71" s="65" t="s">
        <v>32</v>
      </c>
      <c r="D71" s="63" t="s">
        <v>2721</v>
      </c>
      <c r="E71" s="142" t="s">
        <v>2722</v>
      </c>
      <c r="F71" s="142" t="s">
        <v>2720</v>
      </c>
      <c r="G71" s="156">
        <f t="shared" si="3"/>
        <v>3.9666666666666668</v>
      </c>
      <c r="H71" s="64" t="s">
        <v>2754</v>
      </c>
      <c r="I71" s="63" t="s">
        <v>453</v>
      </c>
      <c r="J71" s="63" t="s">
        <v>963</v>
      </c>
      <c r="K71" s="66">
        <v>142384166</v>
      </c>
      <c r="L71" s="65" t="s">
        <v>1148</v>
      </c>
      <c r="M71" s="67">
        <v>1</v>
      </c>
      <c r="N71" s="65" t="s">
        <v>27</v>
      </c>
      <c r="O71" s="65" t="s">
        <v>1148</v>
      </c>
      <c r="P71" s="79"/>
    </row>
    <row r="72" spans="1:16" s="7" customFormat="1" ht="24.75" customHeight="1" outlineLevel="1" x14ac:dyDescent="0.25">
      <c r="A72" s="141">
        <v>25</v>
      </c>
      <c r="B72" s="64" t="s">
        <v>2676</v>
      </c>
      <c r="C72" s="65" t="s">
        <v>32</v>
      </c>
      <c r="D72" s="63" t="s">
        <v>2723</v>
      </c>
      <c r="E72" s="142" t="s">
        <v>2724</v>
      </c>
      <c r="F72" s="142" t="s">
        <v>2693</v>
      </c>
      <c r="G72" s="156">
        <f t="shared" si="3"/>
        <v>22.266666666666666</v>
      </c>
      <c r="H72" s="64" t="s">
        <v>2755</v>
      </c>
      <c r="I72" s="63" t="s">
        <v>453</v>
      </c>
      <c r="J72" s="63" t="s">
        <v>977</v>
      </c>
      <c r="K72" s="66">
        <v>904419966</v>
      </c>
      <c r="L72" s="65" t="s">
        <v>1148</v>
      </c>
      <c r="M72" s="67">
        <v>1</v>
      </c>
      <c r="N72" s="65" t="s">
        <v>27</v>
      </c>
      <c r="O72" s="65" t="s">
        <v>1148</v>
      </c>
      <c r="P72" s="79"/>
    </row>
    <row r="73" spans="1:16" s="7" customFormat="1" ht="24.75" customHeight="1" outlineLevel="1" x14ac:dyDescent="0.25">
      <c r="A73" s="141">
        <v>26</v>
      </c>
      <c r="B73" s="64" t="s">
        <v>2676</v>
      </c>
      <c r="C73" s="65" t="s">
        <v>32</v>
      </c>
      <c r="D73" s="63" t="s">
        <v>2723</v>
      </c>
      <c r="E73" s="142" t="s">
        <v>2724</v>
      </c>
      <c r="F73" s="142" t="s">
        <v>2693</v>
      </c>
      <c r="G73" s="156">
        <f t="shared" si="3"/>
        <v>22.266666666666666</v>
      </c>
      <c r="H73" s="64" t="s">
        <v>2755</v>
      </c>
      <c r="I73" s="63" t="s">
        <v>453</v>
      </c>
      <c r="J73" s="63" t="s">
        <v>969</v>
      </c>
      <c r="K73" s="66">
        <v>119822465</v>
      </c>
      <c r="L73" s="65" t="s">
        <v>1148</v>
      </c>
      <c r="M73" s="67">
        <v>1</v>
      </c>
      <c r="N73" s="65" t="s">
        <v>27</v>
      </c>
      <c r="O73" s="65" t="s">
        <v>1148</v>
      </c>
      <c r="P73" s="79"/>
    </row>
    <row r="74" spans="1:16" s="7" customFormat="1" ht="24.75" customHeight="1" outlineLevel="1" x14ac:dyDescent="0.25">
      <c r="A74" s="141">
        <v>27</v>
      </c>
      <c r="B74" s="64" t="s">
        <v>2676</v>
      </c>
      <c r="C74" s="65" t="s">
        <v>32</v>
      </c>
      <c r="D74" s="63" t="s">
        <v>2725</v>
      </c>
      <c r="E74" s="142" t="s">
        <v>2726</v>
      </c>
      <c r="F74" s="142" t="s">
        <v>2727</v>
      </c>
      <c r="G74" s="156">
        <f t="shared" si="3"/>
        <v>11.1</v>
      </c>
      <c r="H74" s="64" t="s">
        <v>2756</v>
      </c>
      <c r="I74" s="63" t="s">
        <v>453</v>
      </c>
      <c r="J74" s="63" t="s">
        <v>977</v>
      </c>
      <c r="K74" s="66">
        <v>1067371951</v>
      </c>
      <c r="L74" s="65" t="s">
        <v>1148</v>
      </c>
      <c r="M74" s="67">
        <v>1</v>
      </c>
      <c r="N74" s="65" t="s">
        <v>27</v>
      </c>
      <c r="O74" s="65" t="s">
        <v>1148</v>
      </c>
      <c r="P74" s="79"/>
    </row>
    <row r="75" spans="1:16" s="7" customFormat="1" ht="24.75" customHeight="1" outlineLevel="1" x14ac:dyDescent="0.25">
      <c r="A75" s="141">
        <v>28</v>
      </c>
      <c r="B75" s="64" t="s">
        <v>2676</v>
      </c>
      <c r="C75" s="65" t="s">
        <v>32</v>
      </c>
      <c r="D75" s="63" t="s">
        <v>2728</v>
      </c>
      <c r="E75" s="142" t="s">
        <v>2729</v>
      </c>
      <c r="F75" s="142" t="s">
        <v>2730</v>
      </c>
      <c r="G75" s="156">
        <f t="shared" si="3"/>
        <v>11.066666666666666</v>
      </c>
      <c r="H75" s="64" t="s">
        <v>2756</v>
      </c>
      <c r="I75" s="63" t="s">
        <v>453</v>
      </c>
      <c r="J75" s="63" t="s">
        <v>977</v>
      </c>
      <c r="K75" s="66">
        <v>435481180</v>
      </c>
      <c r="L75" s="65" t="s">
        <v>1148</v>
      </c>
      <c r="M75" s="67">
        <v>1</v>
      </c>
      <c r="N75" s="65" t="s">
        <v>27</v>
      </c>
      <c r="O75" s="65" t="s">
        <v>1148</v>
      </c>
      <c r="P75" s="79"/>
    </row>
    <row r="76" spans="1:16" s="7" customFormat="1" ht="24.75" customHeight="1" outlineLevel="1" x14ac:dyDescent="0.25">
      <c r="A76" s="141">
        <v>29</v>
      </c>
      <c r="B76" s="64" t="s">
        <v>2676</v>
      </c>
      <c r="C76" s="65" t="s">
        <v>32</v>
      </c>
      <c r="D76" s="63" t="s">
        <v>2731</v>
      </c>
      <c r="E76" s="142" t="s">
        <v>2732</v>
      </c>
      <c r="F76" s="142" t="s">
        <v>2733</v>
      </c>
      <c r="G76" s="156">
        <f t="shared" si="3"/>
        <v>11.1</v>
      </c>
      <c r="H76" s="64" t="s">
        <v>2757</v>
      </c>
      <c r="I76" s="63" t="s">
        <v>453</v>
      </c>
      <c r="J76" s="63" t="s">
        <v>977</v>
      </c>
      <c r="K76" s="66">
        <v>6304000000</v>
      </c>
      <c r="L76" s="65" t="s">
        <v>1148</v>
      </c>
      <c r="M76" s="67">
        <v>1</v>
      </c>
      <c r="N76" s="65" t="s">
        <v>27</v>
      </c>
      <c r="O76" s="65" t="s">
        <v>1148</v>
      </c>
      <c r="P76" s="79"/>
    </row>
    <row r="77" spans="1:16" s="7" customFormat="1" ht="24.75" customHeight="1" outlineLevel="1" x14ac:dyDescent="0.25">
      <c r="A77" s="141">
        <v>30</v>
      </c>
      <c r="B77" s="64" t="s">
        <v>2676</v>
      </c>
      <c r="C77" s="65" t="s">
        <v>32</v>
      </c>
      <c r="D77" s="63" t="s">
        <v>2734</v>
      </c>
      <c r="E77" s="142" t="s">
        <v>2735</v>
      </c>
      <c r="F77" s="142" t="s">
        <v>2736</v>
      </c>
      <c r="G77" s="156">
        <f t="shared" si="3"/>
        <v>10.933333333333334</v>
      </c>
      <c r="H77" s="64" t="s">
        <v>2757</v>
      </c>
      <c r="I77" s="63" t="s">
        <v>453</v>
      </c>
      <c r="J77" s="63" t="s">
        <v>963</v>
      </c>
      <c r="K77" s="66">
        <v>309618304</v>
      </c>
      <c r="L77" s="65" t="s">
        <v>1148</v>
      </c>
      <c r="M77" s="67">
        <v>1</v>
      </c>
      <c r="N77" s="65" t="s">
        <v>27</v>
      </c>
      <c r="O77" s="65" t="s">
        <v>26</v>
      </c>
      <c r="P77" s="79"/>
    </row>
    <row r="78" spans="1:16" s="7" customFormat="1" ht="24.75" customHeight="1" outlineLevel="1" x14ac:dyDescent="0.25">
      <c r="A78" s="141">
        <v>31</v>
      </c>
      <c r="B78" s="64" t="s">
        <v>2676</v>
      </c>
      <c r="C78" s="65" t="s">
        <v>32</v>
      </c>
      <c r="D78" s="63" t="s">
        <v>2737</v>
      </c>
      <c r="E78" s="142" t="s">
        <v>2738</v>
      </c>
      <c r="F78" s="142" t="s">
        <v>2739</v>
      </c>
      <c r="G78" s="156">
        <f t="shared" si="3"/>
        <v>12.466666666666667</v>
      </c>
      <c r="H78" s="64" t="s">
        <v>2757</v>
      </c>
      <c r="I78" s="63" t="s">
        <v>453</v>
      </c>
      <c r="J78" s="63" t="s">
        <v>963</v>
      </c>
      <c r="K78" s="66">
        <v>141159040</v>
      </c>
      <c r="L78" s="65" t="s">
        <v>1148</v>
      </c>
      <c r="M78" s="67">
        <v>1</v>
      </c>
      <c r="N78" s="65" t="s">
        <v>27</v>
      </c>
      <c r="O78" s="65" t="s">
        <v>1148</v>
      </c>
      <c r="P78" s="79"/>
    </row>
    <row r="79" spans="1:16" s="7" customFormat="1" ht="24.75" customHeight="1" outlineLevel="1" x14ac:dyDescent="0.25">
      <c r="A79" s="141">
        <v>32</v>
      </c>
      <c r="B79" s="64" t="s">
        <v>2676</v>
      </c>
      <c r="C79" s="65" t="s">
        <v>32</v>
      </c>
      <c r="D79" s="63" t="s">
        <v>2740</v>
      </c>
      <c r="E79" s="177">
        <v>42675</v>
      </c>
      <c r="F79" s="177">
        <v>42719</v>
      </c>
      <c r="G79" s="156">
        <f t="shared" si="3"/>
        <v>1.4666666666666666</v>
      </c>
      <c r="H79" s="64" t="s">
        <v>2743</v>
      </c>
      <c r="I79" s="63" t="s">
        <v>220</v>
      </c>
      <c r="J79" s="63" t="s">
        <v>487</v>
      </c>
      <c r="K79" s="66">
        <v>169421316</v>
      </c>
      <c r="L79" s="65" t="s">
        <v>1148</v>
      </c>
      <c r="M79" s="67">
        <v>1</v>
      </c>
      <c r="N79" s="65" t="s">
        <v>27</v>
      </c>
      <c r="O79" s="65" t="s">
        <v>1148</v>
      </c>
      <c r="P79" s="79"/>
    </row>
    <row r="80" spans="1:16" s="7" customFormat="1" ht="24.75" customHeight="1" outlineLevel="1" x14ac:dyDescent="0.25">
      <c r="A80" s="141">
        <v>33</v>
      </c>
      <c r="B80" s="64" t="s">
        <v>2676</v>
      </c>
      <c r="C80" s="65" t="s">
        <v>32</v>
      </c>
      <c r="D80" s="63" t="s">
        <v>2741</v>
      </c>
      <c r="E80" s="177">
        <v>42675</v>
      </c>
      <c r="F80" s="177">
        <v>43312</v>
      </c>
      <c r="G80" s="156">
        <f t="shared" si="3"/>
        <v>21.233333333333334</v>
      </c>
      <c r="H80" s="64" t="s">
        <v>2743</v>
      </c>
      <c r="I80" s="63" t="s">
        <v>220</v>
      </c>
      <c r="J80" s="63" t="s">
        <v>515</v>
      </c>
      <c r="K80" s="66">
        <v>586650789</v>
      </c>
      <c r="L80" s="65" t="s">
        <v>1148</v>
      </c>
      <c r="M80" s="67">
        <v>1</v>
      </c>
      <c r="N80" s="65" t="s">
        <v>27</v>
      </c>
      <c r="O80" s="65" t="s">
        <v>1148</v>
      </c>
      <c r="P80" s="79"/>
    </row>
    <row r="81" spans="1:16" s="7" customFormat="1" ht="24.75" customHeight="1" outlineLevel="1" x14ac:dyDescent="0.25">
      <c r="A81" s="141">
        <v>34</v>
      </c>
      <c r="B81" s="64" t="s">
        <v>2676</v>
      </c>
      <c r="C81" s="65" t="s">
        <v>32</v>
      </c>
      <c r="D81" s="63" t="s">
        <v>2742</v>
      </c>
      <c r="E81" s="177">
        <v>42579</v>
      </c>
      <c r="F81" s="177">
        <v>42674</v>
      </c>
      <c r="G81" s="156">
        <f t="shared" si="3"/>
        <v>3.1666666666666665</v>
      </c>
      <c r="H81" s="64" t="s">
        <v>2745</v>
      </c>
      <c r="I81" s="63" t="s">
        <v>220</v>
      </c>
      <c r="J81" s="63" t="s">
        <v>509</v>
      </c>
      <c r="K81" s="66">
        <v>296776383</v>
      </c>
      <c r="L81" s="65" t="s">
        <v>1148</v>
      </c>
      <c r="M81" s="67">
        <v>1</v>
      </c>
      <c r="N81" s="65" t="s">
        <v>27</v>
      </c>
      <c r="O81" s="65" t="s">
        <v>1148</v>
      </c>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2"/>
      <c r="C91" s="124"/>
      <c r="D91" s="121"/>
      <c r="E91" s="142"/>
      <c r="F91" s="142"/>
      <c r="G91" s="156" t="str">
        <f t="shared" si="3"/>
        <v/>
      </c>
      <c r="H91" s="122"/>
      <c r="I91" s="121"/>
      <c r="J91" s="121"/>
      <c r="K91" s="123"/>
      <c r="L91" s="124"/>
      <c r="M91" s="117"/>
      <c r="N91" s="124"/>
      <c r="O91" s="124"/>
      <c r="P91" s="79"/>
    </row>
    <row r="92" spans="1:16" s="7" customFormat="1" ht="24.75" customHeight="1" outlineLevel="1" x14ac:dyDescent="0.25">
      <c r="A92" s="140">
        <v>45</v>
      </c>
      <c r="B92" s="122"/>
      <c r="C92" s="124"/>
      <c r="D92" s="121"/>
      <c r="E92" s="142"/>
      <c r="F92" s="142"/>
      <c r="G92" s="156" t="str">
        <f t="shared" si="3"/>
        <v/>
      </c>
      <c r="H92" s="122"/>
      <c r="I92" s="121"/>
      <c r="J92" s="121"/>
      <c r="K92" s="123"/>
      <c r="L92" s="124"/>
      <c r="M92" s="117"/>
      <c r="N92" s="124"/>
      <c r="O92" s="124"/>
      <c r="P92" s="79"/>
    </row>
    <row r="93" spans="1:16" s="7" customFormat="1" ht="24.75" customHeight="1" outlineLevel="1" x14ac:dyDescent="0.25">
      <c r="A93" s="140">
        <v>46</v>
      </c>
      <c r="B93" s="122"/>
      <c r="C93" s="124"/>
      <c r="D93" s="121"/>
      <c r="E93" s="142"/>
      <c r="F93" s="142"/>
      <c r="G93" s="156" t="str">
        <f t="shared" si="3"/>
        <v/>
      </c>
      <c r="H93" s="122"/>
      <c r="I93" s="121"/>
      <c r="J93" s="121"/>
      <c r="K93" s="123"/>
      <c r="L93" s="124"/>
      <c r="M93" s="117"/>
      <c r="N93" s="124"/>
      <c r="O93" s="124"/>
      <c r="P93" s="79"/>
    </row>
    <row r="94" spans="1:16" s="7" customFormat="1" ht="24.75" customHeight="1" outlineLevel="1" x14ac:dyDescent="0.25">
      <c r="A94" s="140">
        <v>47</v>
      </c>
      <c r="B94" s="122"/>
      <c r="C94" s="124"/>
      <c r="D94" s="121"/>
      <c r="E94" s="142"/>
      <c r="F94" s="142"/>
      <c r="G94" s="156" t="str">
        <f t="shared" si="3"/>
        <v/>
      </c>
      <c r="H94" s="122"/>
      <c r="I94" s="121"/>
      <c r="J94" s="121"/>
      <c r="K94" s="123"/>
      <c r="L94" s="124"/>
      <c r="M94" s="117"/>
      <c r="N94" s="124"/>
      <c r="O94" s="124"/>
      <c r="P94" s="79"/>
    </row>
    <row r="95" spans="1:16" s="7" customFormat="1" ht="24.75" customHeight="1" outlineLevel="1" x14ac:dyDescent="0.25">
      <c r="A95" s="141">
        <v>48</v>
      </c>
      <c r="B95" s="122"/>
      <c r="C95" s="124"/>
      <c r="D95" s="121"/>
      <c r="E95" s="142"/>
      <c r="F95" s="142"/>
      <c r="G95" s="156" t="str">
        <f t="shared" si="3"/>
        <v/>
      </c>
      <c r="H95" s="122"/>
      <c r="I95" s="121"/>
      <c r="J95" s="121"/>
      <c r="K95" s="123"/>
      <c r="L95" s="124"/>
      <c r="M95" s="117"/>
      <c r="N95" s="124"/>
      <c r="O95" s="124"/>
      <c r="P95" s="79"/>
    </row>
    <row r="96" spans="1:16" s="7" customFormat="1" ht="24.75" customHeight="1" outlineLevel="1" x14ac:dyDescent="0.25">
      <c r="A96" s="141">
        <v>49</v>
      </c>
      <c r="B96" s="122"/>
      <c r="C96" s="124"/>
      <c r="D96" s="121"/>
      <c r="E96" s="142"/>
      <c r="F96" s="142"/>
      <c r="G96" s="156" t="str">
        <f t="shared" si="3"/>
        <v/>
      </c>
      <c r="H96" s="122"/>
      <c r="I96" s="121"/>
      <c r="J96" s="121"/>
      <c r="K96" s="123"/>
      <c r="L96" s="124"/>
      <c r="M96" s="117"/>
      <c r="N96" s="124"/>
      <c r="O96" s="124"/>
      <c r="P96" s="79"/>
    </row>
    <row r="97" spans="1:16" s="7" customFormat="1" ht="24.75" customHeight="1" outlineLevel="1" x14ac:dyDescent="0.25">
      <c r="A97" s="141">
        <v>50</v>
      </c>
      <c r="B97" s="122"/>
      <c r="C97" s="124"/>
      <c r="D97" s="121"/>
      <c r="E97" s="142"/>
      <c r="F97" s="142"/>
      <c r="G97" s="156" t="str">
        <f t="shared" si="3"/>
        <v/>
      </c>
      <c r="H97" s="122"/>
      <c r="I97" s="121"/>
      <c r="J97" s="121"/>
      <c r="K97" s="123"/>
      <c r="L97" s="124"/>
      <c r="M97" s="117"/>
      <c r="N97" s="124"/>
      <c r="O97" s="124"/>
      <c r="P97" s="79"/>
    </row>
    <row r="98" spans="1:16" s="7" customFormat="1" ht="24.75" customHeight="1" outlineLevel="1" x14ac:dyDescent="0.25">
      <c r="A98" s="141">
        <v>51</v>
      </c>
      <c r="B98" s="122"/>
      <c r="C98" s="124"/>
      <c r="D98" s="121"/>
      <c r="E98" s="142"/>
      <c r="F98" s="142"/>
      <c r="G98" s="156" t="str">
        <f t="shared" si="3"/>
        <v/>
      </c>
      <c r="H98" s="122"/>
      <c r="I98" s="121"/>
      <c r="J98" s="121"/>
      <c r="K98" s="123"/>
      <c r="L98" s="124"/>
      <c r="M98" s="117"/>
      <c r="N98" s="124"/>
      <c r="O98" s="124"/>
      <c r="P98" s="79"/>
    </row>
    <row r="99" spans="1:16" s="7" customFormat="1" ht="24.75" customHeight="1" outlineLevel="1" x14ac:dyDescent="0.25">
      <c r="A99" s="141">
        <v>52</v>
      </c>
      <c r="B99" s="122"/>
      <c r="C99" s="124"/>
      <c r="D99" s="121"/>
      <c r="E99" s="142"/>
      <c r="F99" s="142"/>
      <c r="G99" s="156" t="str">
        <f t="shared" si="3"/>
        <v/>
      </c>
      <c r="H99" s="122"/>
      <c r="I99" s="121"/>
      <c r="J99" s="121"/>
      <c r="K99" s="123"/>
      <c r="L99" s="124"/>
      <c r="M99" s="117"/>
      <c r="N99" s="124"/>
      <c r="O99" s="124"/>
      <c r="P99" s="79"/>
    </row>
    <row r="100" spans="1:16" s="7" customFormat="1" ht="24.75" customHeight="1" outlineLevel="1" x14ac:dyDescent="0.25">
      <c r="A100" s="141">
        <v>53</v>
      </c>
      <c r="B100" s="122"/>
      <c r="C100" s="124"/>
      <c r="D100" s="121"/>
      <c r="E100" s="142"/>
      <c r="F100" s="142"/>
      <c r="G100" s="156" t="str">
        <f t="shared" si="3"/>
        <v/>
      </c>
      <c r="H100" s="122"/>
      <c r="I100" s="121"/>
      <c r="J100" s="121"/>
      <c r="K100" s="123"/>
      <c r="L100" s="124"/>
      <c r="M100" s="117"/>
      <c r="N100" s="124"/>
      <c r="O100" s="124"/>
      <c r="P100" s="79"/>
    </row>
    <row r="101" spans="1:16" s="7" customFormat="1" ht="24.75" customHeight="1" outlineLevel="1" x14ac:dyDescent="0.25">
      <c r="A101" s="141">
        <v>54</v>
      </c>
      <c r="B101" s="122"/>
      <c r="C101" s="124"/>
      <c r="D101" s="121"/>
      <c r="E101" s="142"/>
      <c r="F101" s="142"/>
      <c r="G101" s="156" t="str">
        <f t="shared" si="3"/>
        <v/>
      </c>
      <c r="H101" s="122"/>
      <c r="I101" s="121"/>
      <c r="J101" s="121"/>
      <c r="K101" s="123"/>
      <c r="L101" s="124"/>
      <c r="M101" s="117"/>
      <c r="N101" s="124"/>
      <c r="O101" s="124"/>
      <c r="P101" s="79"/>
    </row>
    <row r="102" spans="1:16" s="7" customFormat="1" ht="24.75" customHeight="1" outlineLevel="1" x14ac:dyDescent="0.25">
      <c r="A102" s="141">
        <v>55</v>
      </c>
      <c r="B102" s="122"/>
      <c r="C102" s="124"/>
      <c r="D102" s="121"/>
      <c r="E102" s="142"/>
      <c r="F102" s="142"/>
      <c r="G102" s="156" t="str">
        <f t="shared" si="3"/>
        <v/>
      </c>
      <c r="H102" s="122"/>
      <c r="I102" s="121"/>
      <c r="J102" s="121"/>
      <c r="K102" s="123"/>
      <c r="L102" s="124"/>
      <c r="M102" s="117"/>
      <c r="N102" s="124"/>
      <c r="O102" s="124"/>
      <c r="P102" s="79"/>
    </row>
    <row r="103" spans="1:16" s="7" customFormat="1" ht="24.75" customHeight="1" outlineLevel="1" x14ac:dyDescent="0.25">
      <c r="A103" s="141">
        <v>56</v>
      </c>
      <c r="B103" s="122"/>
      <c r="C103" s="124"/>
      <c r="D103" s="121"/>
      <c r="E103" s="142"/>
      <c r="F103" s="142"/>
      <c r="G103" s="156" t="str">
        <f t="shared" si="3"/>
        <v/>
      </c>
      <c r="H103" s="122"/>
      <c r="I103" s="121"/>
      <c r="J103" s="121"/>
      <c r="K103" s="123"/>
      <c r="L103" s="124"/>
      <c r="M103" s="117"/>
      <c r="N103" s="124"/>
      <c r="O103" s="124"/>
      <c r="P103" s="79"/>
    </row>
    <row r="104" spans="1:16" s="7" customFormat="1" ht="24.75" customHeight="1" outlineLevel="1" x14ac:dyDescent="0.25">
      <c r="A104" s="141">
        <v>57</v>
      </c>
      <c r="B104" s="122"/>
      <c r="C104" s="124"/>
      <c r="D104" s="121"/>
      <c r="E104" s="142"/>
      <c r="F104" s="142"/>
      <c r="G104" s="156" t="str">
        <f t="shared" si="3"/>
        <v/>
      </c>
      <c r="H104" s="122"/>
      <c r="I104" s="121"/>
      <c r="J104" s="121"/>
      <c r="K104" s="123"/>
      <c r="L104" s="124"/>
      <c r="M104" s="117"/>
      <c r="N104" s="124"/>
      <c r="O104" s="124"/>
      <c r="P104" s="79"/>
    </row>
    <row r="105" spans="1:16" s="7" customFormat="1" ht="24.75" customHeight="1" outlineLevel="1" x14ac:dyDescent="0.25">
      <c r="A105" s="141">
        <v>58</v>
      </c>
      <c r="B105" s="122"/>
      <c r="C105" s="124"/>
      <c r="D105" s="121"/>
      <c r="E105" s="142"/>
      <c r="F105" s="142"/>
      <c r="G105" s="156" t="str">
        <f t="shared" si="3"/>
        <v/>
      </c>
      <c r="H105" s="122"/>
      <c r="I105" s="121"/>
      <c r="J105" s="121"/>
      <c r="K105" s="123"/>
      <c r="L105" s="124"/>
      <c r="M105" s="117"/>
      <c r="N105" s="124"/>
      <c r="O105" s="124"/>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2655</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2664</v>
      </c>
      <c r="C114" s="159" t="s">
        <v>31</v>
      </c>
      <c r="D114" s="120" t="s">
        <v>2758</v>
      </c>
      <c r="E114" s="142">
        <v>44181</v>
      </c>
      <c r="F114" s="142">
        <v>44773</v>
      </c>
      <c r="G114" s="156">
        <f>IF(AND(E114&lt;&gt;"",F114&lt;&gt;""),((F114-E114)/30),"")</f>
        <v>19.733333333333334</v>
      </c>
      <c r="H114" s="122" t="s">
        <v>2761</v>
      </c>
      <c r="I114" s="121" t="s">
        <v>220</v>
      </c>
      <c r="J114" s="121" t="s">
        <v>497</v>
      </c>
      <c r="K114" s="123">
        <v>9889849036</v>
      </c>
      <c r="L114" s="100">
        <f>+IF(AND(K114&gt;0,O114="Ejecución"),(K114/877802)*Tabla28[[#This Row],[% participación]],IF(AND(K114&gt;0,O114&lt;&gt;"Ejecución"),"-",""))</f>
        <v>11266.605722019316</v>
      </c>
      <c r="M114" s="124" t="s">
        <v>2763</v>
      </c>
      <c r="N114" s="169">
        <f>+IF(M118="No",1,IF(M118="Si","Ingrese %",""))</f>
        <v>1</v>
      </c>
      <c r="O114" s="158" t="s">
        <v>1150</v>
      </c>
      <c r="P114" s="78"/>
    </row>
    <row r="115" spans="1:16" s="6" customFormat="1" ht="24.75" customHeight="1" x14ac:dyDescent="0.25">
      <c r="A115" s="140">
        <v>2</v>
      </c>
      <c r="B115" s="157" t="s">
        <v>2664</v>
      </c>
      <c r="C115" s="159" t="s">
        <v>31</v>
      </c>
      <c r="D115" s="63" t="s">
        <v>2759</v>
      </c>
      <c r="E115" s="142">
        <v>44174</v>
      </c>
      <c r="F115" s="142">
        <v>44773</v>
      </c>
      <c r="G115" s="156">
        <f t="shared" ref="G115:G116" si="4">IF(AND(E115&lt;&gt;"",F115&lt;&gt;""),((F115-E115)/30),"")</f>
        <v>19.966666666666665</v>
      </c>
      <c r="H115" s="64" t="s">
        <v>2761</v>
      </c>
      <c r="I115" s="63" t="s">
        <v>220</v>
      </c>
      <c r="J115" s="63" t="s">
        <v>513</v>
      </c>
      <c r="K115" s="68">
        <v>7292865704</v>
      </c>
      <c r="L115" s="100">
        <f>+IF(AND(K115&gt;0,O115="Ejecución"),(K115/877802)*Tabla28[[#This Row],[% participación]],IF(AND(K115&gt;0,O115&lt;&gt;"Ejecución"),"-",""))</f>
        <v>8308.0987557558547</v>
      </c>
      <c r="M115" s="124" t="s">
        <v>2763</v>
      </c>
      <c r="N115" s="169">
        <f>+IF(M118="No",1,IF(M118="Si","Ingrese %",""))</f>
        <v>1</v>
      </c>
      <c r="O115" s="158" t="s">
        <v>1150</v>
      </c>
      <c r="P115" s="78"/>
    </row>
    <row r="116" spans="1:16" s="6" customFormat="1" ht="24.75" customHeight="1" x14ac:dyDescent="0.25">
      <c r="A116" s="140">
        <v>3</v>
      </c>
      <c r="B116" s="157" t="s">
        <v>2664</v>
      </c>
      <c r="C116" s="159" t="s">
        <v>31</v>
      </c>
      <c r="D116" s="63" t="s">
        <v>2760</v>
      </c>
      <c r="E116" s="142">
        <v>44166</v>
      </c>
      <c r="F116" s="142">
        <v>44773</v>
      </c>
      <c r="G116" s="156">
        <f t="shared" si="4"/>
        <v>20.233333333333334</v>
      </c>
      <c r="H116" s="64" t="s">
        <v>2761</v>
      </c>
      <c r="I116" s="63" t="s">
        <v>453</v>
      </c>
      <c r="J116" s="63" t="s">
        <v>103</v>
      </c>
      <c r="K116" s="68">
        <v>2353232149</v>
      </c>
      <c r="L116" s="100">
        <f>+IF(AND(K116&gt;0,O116="Ejecución"),(K116/877802)*Tabla28[[#This Row],[% participación]],IF(AND(K116&gt;0,O116&lt;&gt;"Ejecución"),"-",""))</f>
        <v>2680.8234077844436</v>
      </c>
      <c r="M116" s="124" t="s">
        <v>2763</v>
      </c>
      <c r="N116" s="169">
        <f>+IF(M118="No",1,IF(M118="Si","Ingrese %",""))</f>
        <v>1</v>
      </c>
      <c r="O116" s="158" t="s">
        <v>1150</v>
      </c>
      <c r="P116" s="78"/>
    </row>
    <row r="117" spans="1:16" s="6" customFormat="1" ht="24.75" customHeight="1" outlineLevel="1" x14ac:dyDescent="0.25">
      <c r="A117" s="140">
        <v>4</v>
      </c>
      <c r="B117" s="157" t="s">
        <v>2664</v>
      </c>
      <c r="C117" s="159" t="s">
        <v>31</v>
      </c>
      <c r="D117" s="63" t="s">
        <v>2683</v>
      </c>
      <c r="E117" s="142">
        <v>43885</v>
      </c>
      <c r="F117" s="142">
        <v>44196</v>
      </c>
      <c r="G117" s="156">
        <f t="shared" ref="G117:G159" si="5">IF(AND(E117&lt;&gt;"",F117&lt;&gt;""),((F117-E117)/30),"")</f>
        <v>10.366666666666667</v>
      </c>
      <c r="H117" s="64" t="s">
        <v>2744</v>
      </c>
      <c r="I117" s="63" t="s">
        <v>220</v>
      </c>
      <c r="J117" s="63" t="s">
        <v>487</v>
      </c>
      <c r="K117" s="68">
        <v>3350882908</v>
      </c>
      <c r="L117" s="100">
        <f>+IF(AND(K117&gt;0,O117="Ejecución"),(K117/877802)*Tabla28[[#This Row],[% participación]],IF(AND(K117&gt;0,O117&lt;&gt;"Ejecución"),"-",""))</f>
        <v>3817.3562010567302</v>
      </c>
      <c r="M117" s="124" t="s">
        <v>2763</v>
      </c>
      <c r="N117" s="169">
        <f>+IF(M118="No",1,IF(M118="Si","Ingrese %",""))</f>
        <v>1</v>
      </c>
      <c r="O117" s="158" t="s">
        <v>1150</v>
      </c>
      <c r="P117" s="78"/>
    </row>
    <row r="118" spans="1:16" s="7" customFormat="1" ht="24.75" customHeight="1" outlineLevel="1" x14ac:dyDescent="0.25">
      <c r="A118" s="141">
        <v>5</v>
      </c>
      <c r="B118" s="157" t="s">
        <v>2664</v>
      </c>
      <c r="C118" s="159" t="s">
        <v>31</v>
      </c>
      <c r="D118" s="63" t="s">
        <v>2686</v>
      </c>
      <c r="E118" s="142">
        <v>43885</v>
      </c>
      <c r="F118" s="142">
        <v>44196</v>
      </c>
      <c r="G118" s="156">
        <f t="shared" si="5"/>
        <v>10.366666666666667</v>
      </c>
      <c r="H118" s="64" t="s">
        <v>2762</v>
      </c>
      <c r="I118" s="63" t="s">
        <v>220</v>
      </c>
      <c r="J118" s="63" t="s">
        <v>487</v>
      </c>
      <c r="K118" s="68">
        <v>3819713349</v>
      </c>
      <c r="L118" s="100">
        <f>+IF(AND(K118&gt;0,O118="Ejecución"),(K118/877802)*Tabla28[[#This Row],[% participación]],IF(AND(K118&gt;0,O118&lt;&gt;"Ejecución"),"-",""))</f>
        <v>4351.4520917017735</v>
      </c>
      <c r="M118" s="124" t="s">
        <v>2763</v>
      </c>
      <c r="N118" s="169">
        <f t="shared" ref="N118:N160" si="6">+IF(M118="No",1,IF(M118="Si","Ingrese %",""))</f>
        <v>1</v>
      </c>
      <c r="O118" s="158" t="s">
        <v>1150</v>
      </c>
      <c r="P118" s="79"/>
    </row>
    <row r="119" spans="1:16" s="7" customFormat="1" ht="24.75" customHeight="1" outlineLevel="1" x14ac:dyDescent="0.25">
      <c r="A119" s="141">
        <v>6</v>
      </c>
      <c r="B119" s="157" t="s">
        <v>2664</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2664</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2664</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2664</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2664</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2664</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2664</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2664</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2664</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2664</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2664</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2664</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2664</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2664</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2664</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2664</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2664</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2664</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2664</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2664</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2664</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2664</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2664</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2664</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2664</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2664</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2664</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2664</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2664</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2664</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2664</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2664</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2664</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2664</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2664</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2664</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2664</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2664</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2664</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2664</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2664</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2664</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2659</v>
      </c>
      <c r="B163" s="209"/>
      <c r="C163" s="209"/>
      <c r="D163" s="209"/>
      <c r="E163" s="210"/>
      <c r="F163" s="211" t="s">
        <v>2660</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2763</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2764</v>
      </c>
      <c r="E167" s="8"/>
      <c r="F167" s="5"/>
      <c r="G167" s="107" t="s">
        <v>2764</v>
      </c>
      <c r="I167" s="216" t="s">
        <v>2643</v>
      </c>
      <c r="J167" s="217"/>
      <c r="K167" s="217"/>
      <c r="L167" s="217"/>
      <c r="M167" s="217"/>
      <c r="N167" s="217"/>
      <c r="O167" s="218"/>
      <c r="U167" s="51"/>
    </row>
    <row r="168" spans="1:28" x14ac:dyDescent="0.25">
      <c r="A168" s="9"/>
      <c r="B168" s="235" t="s">
        <v>2657</v>
      </c>
      <c r="C168" s="235"/>
      <c r="D168" s="235"/>
      <c r="E168" s="8"/>
      <c r="F168" s="5"/>
      <c r="H168" s="81" t="s">
        <v>2656</v>
      </c>
      <c r="I168" s="216"/>
      <c r="J168" s="217"/>
      <c r="K168" s="217"/>
      <c r="L168" s="217"/>
      <c r="M168" s="217"/>
      <c r="N168" s="217"/>
      <c r="O168" s="21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2667</v>
      </c>
      <c r="B172" s="206"/>
      <c r="C172" s="206"/>
      <c r="D172" s="206"/>
      <c r="E172" s="206"/>
      <c r="F172" s="206"/>
      <c r="G172" s="206"/>
      <c r="H172" s="206"/>
      <c r="I172" s="206"/>
      <c r="J172" s="206"/>
      <c r="K172" s="206"/>
      <c r="L172" s="206"/>
      <c r="M172" s="206"/>
      <c r="N172" s="206"/>
      <c r="O172" s="207"/>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2668</v>
      </c>
      <c r="C176" s="226"/>
      <c r="D176" s="226"/>
      <c r="E176" s="226"/>
      <c r="F176" s="226"/>
      <c r="G176" s="226"/>
      <c r="H176" s="20"/>
      <c r="I176" s="179" t="s">
        <v>2674</v>
      </c>
      <c r="J176" s="180"/>
      <c r="K176" s="180"/>
      <c r="L176" s="180"/>
      <c r="M176" s="180"/>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2671</v>
      </c>
      <c r="O177" s="8"/>
      <c r="Q177" s="19"/>
      <c r="R177" s="19"/>
      <c r="S177" s="19"/>
      <c r="T177" s="19"/>
      <c r="U177" s="19"/>
      <c r="V177" s="19"/>
      <c r="W177" s="19"/>
      <c r="X177" s="19"/>
      <c r="Y177" s="19"/>
      <c r="Z177" s="19"/>
      <c r="AA177" s="19"/>
      <c r="AB177" s="19"/>
    </row>
    <row r="178" spans="1:28" ht="23.25" x14ac:dyDescent="0.25">
      <c r="A178" s="9"/>
      <c r="B178" s="230"/>
      <c r="C178" s="231"/>
      <c r="D178" s="232"/>
      <c r="E178" s="163"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0"/>
      <c r="Z178" s="161" t="str">
        <f>IF(Y178&gt;0,SUM(E180+Y178),"")</f>
        <v/>
      </c>
      <c r="AA178" s="19"/>
      <c r="AB178" s="19"/>
    </row>
    <row r="179" spans="1:28" ht="23.25" x14ac:dyDescent="0.25">
      <c r="A179" s="9"/>
      <c r="B179" s="192" t="s">
        <v>2668</v>
      </c>
      <c r="C179" s="192"/>
      <c r="D179" s="192"/>
      <c r="E179" s="167">
        <v>0.02</v>
      </c>
      <c r="F179" s="166">
        <v>0.01</v>
      </c>
      <c r="G179" s="161">
        <f>IF(F179&gt;0,SUM(E179+F179),"")</f>
        <v>0.03</v>
      </c>
      <c r="H179" s="5"/>
      <c r="I179" s="192" t="s">
        <v>2670</v>
      </c>
      <c r="J179" s="192"/>
      <c r="K179" s="192"/>
      <c r="L179" s="192"/>
      <c r="M179" s="168">
        <v>0.02</v>
      </c>
      <c r="O179" s="8"/>
      <c r="Q179" s="19"/>
      <c r="R179" s="155">
        <f>IF(M179&gt;0,SUM(L179+M179),"")</f>
        <v>0.02</v>
      </c>
      <c r="T179" s="19"/>
      <c r="U179" s="238" t="s">
        <v>1166</v>
      </c>
      <c r="V179" s="238"/>
      <c r="W179" s="238"/>
      <c r="X179" s="24">
        <v>0.02</v>
      </c>
      <c r="Y179" s="160"/>
      <c r="Z179" s="161" t="str">
        <f>IF(Y179&gt;0,SUM(E181+Y179),"")</f>
        <v/>
      </c>
      <c r="AA179" s="19"/>
      <c r="AB179" s="19"/>
    </row>
    <row r="180" spans="1:28" ht="23.25" hidden="1" x14ac:dyDescent="0.25">
      <c r="A180" s="9"/>
      <c r="B180" s="178"/>
      <c r="C180" s="178"/>
      <c r="D180" s="178"/>
      <c r="E180" s="165"/>
      <c r="H180" s="5"/>
      <c r="I180" s="178"/>
      <c r="J180" s="178"/>
      <c r="K180" s="178"/>
      <c r="L180" s="178"/>
      <c r="M180" s="5"/>
      <c r="O180" s="8"/>
      <c r="Q180" s="19"/>
      <c r="R180" s="155" t="str">
        <f>IF(S180&gt;0,SUM(L180+S180),"")</f>
        <v/>
      </c>
      <c r="S180" s="160"/>
      <c r="T180" s="19"/>
      <c r="U180" s="238" t="s">
        <v>1167</v>
      </c>
      <c r="V180" s="238"/>
      <c r="W180" s="238"/>
      <c r="X180" s="24">
        <v>0.03</v>
      </c>
      <c r="Y180" s="160"/>
      <c r="Z180" s="161" t="str">
        <f>IF(Y180&gt;0,SUM(E182+Y180),"")</f>
        <v/>
      </c>
      <c r="AA180" s="19"/>
      <c r="AB180" s="19"/>
    </row>
    <row r="181" spans="1:28" ht="23.25" hidden="1" x14ac:dyDescent="0.25">
      <c r="A181" s="9"/>
      <c r="B181" s="178"/>
      <c r="C181" s="178"/>
      <c r="D181" s="178"/>
      <c r="E181" s="165"/>
      <c r="H181" s="5"/>
      <c r="I181" s="178"/>
      <c r="J181" s="178"/>
      <c r="K181" s="178"/>
      <c r="L181" s="17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8"/>
      <c r="C182" s="178"/>
      <c r="D182" s="178"/>
      <c r="E182" s="165"/>
      <c r="H182" s="5"/>
      <c r="I182" s="178"/>
      <c r="J182" s="178"/>
      <c r="K182" s="178"/>
      <c r="L182" s="17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106534916.64</v>
      </c>
      <c r="F185" s="92"/>
      <c r="G185" s="93"/>
      <c r="H185" s="88"/>
      <c r="I185" s="90" t="s">
        <v>2627</v>
      </c>
      <c r="J185" s="162">
        <f>+SUM(M179:M183)</f>
        <v>0.02</v>
      </c>
      <c r="K185" s="237" t="s">
        <v>2628</v>
      </c>
      <c r="L185" s="237"/>
      <c r="M185" s="94">
        <f>+J185*(SUM(K20:K35))</f>
        <v>71023277.760000005</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6" t="s">
        <v>2636</v>
      </c>
      <c r="C192" s="196"/>
      <c r="E192" s="5" t="s">
        <v>20</v>
      </c>
      <c r="H192" s="26" t="s">
        <v>24</v>
      </c>
      <c r="J192" s="5" t="s">
        <v>2637</v>
      </c>
      <c r="K192" s="5"/>
      <c r="M192" s="5"/>
      <c r="N192" s="5"/>
      <c r="O192" s="8"/>
      <c r="Q192" s="150"/>
      <c r="R192" s="151"/>
      <c r="S192" s="151"/>
      <c r="T192" s="150"/>
    </row>
    <row r="193" spans="1:18" x14ac:dyDescent="0.25">
      <c r="A193" s="9"/>
      <c r="C193" s="173">
        <v>41831</v>
      </c>
      <c r="D193" s="5"/>
      <c r="E193" s="174">
        <v>1518</v>
      </c>
      <c r="F193" s="5"/>
      <c r="G193" s="5"/>
      <c r="H193" s="175" t="s">
        <v>2765</v>
      </c>
      <c r="J193" s="5"/>
      <c r="K193" s="173">
        <v>41660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6" t="s">
        <v>2658</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2767</v>
      </c>
      <c r="J211" s="27" t="s">
        <v>2622</v>
      </c>
      <c r="K211" s="176" t="s">
        <v>2767</v>
      </c>
      <c r="L211" s="21"/>
      <c r="M211" s="21"/>
      <c r="N211" s="21"/>
      <c r="O211" s="8"/>
    </row>
    <row r="212" spans="1:15" x14ac:dyDescent="0.25">
      <c r="A212" s="9"/>
      <c r="B212" s="27" t="s">
        <v>2619</v>
      </c>
      <c r="C212" s="144" t="s">
        <v>2766</v>
      </c>
      <c r="D212" s="21"/>
      <c r="G212" s="27" t="s">
        <v>2621</v>
      </c>
      <c r="H212" s="176" t="s">
        <v>2768</v>
      </c>
      <c r="J212" s="27" t="s">
        <v>2623</v>
      </c>
      <c r="K212" s="175" t="s">
        <v>2769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2020-12-29T22:12:36Z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