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Desktop\YA ESTA ESTA LISTA\"/>
    </mc:Choice>
  </mc:AlternateContent>
  <xr:revisionPtr revIDLastSave="0" documentId="13_ncr:1_{6E1A0915-87F4-4366-AFE0-D2E84CA8D69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<sst xmlns="http://schemas.openxmlformats.org/spreadsheetml/2006/main" count="3416" uniqueCount="2772">
  <si>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</si>
  <si>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</si>
  <si>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</si>
  <si>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</si>
  <si>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</si>
  <si>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</si>
  <si>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</si>
  <si>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</si>
  <si>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</si>
  <si>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</si>
  <si>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</si>
  <si>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</si>
  <si>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</si>
  <si>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</si>
  <si>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</si>
  <si>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</si>
  <si>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</si>
  <si>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</si>
  <si>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</si>
  <si>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</si>
  <si>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</si>
  <si>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</si>
  <si>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</si>
  <si>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</si>
  <si>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</si>
  <si>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</si>
  <si>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</si>
  <si>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</si>
  <si>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</si>
  <si>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</si>
  <si>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</si>
  <si>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</si>
  <si>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</si>
  <si>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</si>
  <si>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</si>
  <si>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</si>
  <si>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</si>
  <si>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</si>
  <si>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</si>
  <si>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</si>
  <si>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</si>
  <si>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</si>
  <si>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</si>
  <si>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</si>
  <si>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</si>
  <si>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</si>
  <si>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</si>
  <si>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</si>
  <si>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</si>
  <si>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</si>
  <si>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</si>
  <si>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</si>
  <si>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</si>
  <si>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</si>
  <si>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</si>
  <si>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</si>
  <si>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</si>
  <si>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</si>
  <si>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</si>
  <si>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</si>
  <si>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</si>
  <si>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</si>
  <si>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</si>
  <si>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</si>
  <si>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</si>
  <si>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</si>
  <si>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</si>
  <si>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</si>
  <si>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</si>
  <si>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</si>
  <si>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</si>
  <si>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</si>
  <si>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</si>
  <si>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</si>
  <si>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</si>
  <si>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</si>
  <si>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</si>
  <si>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</si>
  <si>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</si>
  <si>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</si>
  <si>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</si>
  <si>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</si>
  <si>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</si>
  <si>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</si>
  <si>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</si>
  <si>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</si>
  <si>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</si>
  <si>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</si>
  <si>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</si>
  <si>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</si>
  <si>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</si>
  <si>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</si>
  <si>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</si>
  <si>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</si>
  <si>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</si>
  <si>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</si>
  <si>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</si>
  <si>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</si>
  <si>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</si>
  <si>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</si>
  <si>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</si>
  <si>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</si>
  <si>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</si>
  <si>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</si>
  <si>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</si>
  <si>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</si>
  <si>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</si>
  <si>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</si>
  <si>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</si>
  <si>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</si>
  <si>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</si>
  <si>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</si>
  <si>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</si>
  <si>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</si>
  <si>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</si>
  <si>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</si>
  <si>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</si>
  <si>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</si>
  <si>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</si>
  <si>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</si>
  <si>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</si>
  <si>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</si>
  <si>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</si>
  <si>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</si>
  <si>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</si>
  <si>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</si>
  <si>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</si>
  <si>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</si>
  <si>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</si>
  <si>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</si>
  <si>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</si>
  <si>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</si>
  <si>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</si>
  <si>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</si>
  <si>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</si>
  <si>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</si>
  <si>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</si>
  <si>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</si>
  <si>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</si>
  <si>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</si>
  <si>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</si>
  <si>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</si>
  <si>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</si>
  <si>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</si>
  <si>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</si>
  <si>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</si>
  <si>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</si>
  <si>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</si>
  <si>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</si>
  <si>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</si>
  <si>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</si>
  <si>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</si>
  <si>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</si>
  <si>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</si>
  <si>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</si>
  <si>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</si>
  <si>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</si>
  <si>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</si>
  <si>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</si>
  <si>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</si>
  <si>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</si>
  <si>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</si>
  <si>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</si>
  <si>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</si>
  <si>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</si>
  <si>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</si>
  <si>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</si>
  <si>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</si>
  <si>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</si>
  <si>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</si>
  <si>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</si>
  <si>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</si>
  <si>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</si>
  <si>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</si>
  <si>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</si>
  <si>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</si>
  <si>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</si>
  <si>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</si>
  <si>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</si>
  <si>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</si>
  <si>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</si>
  <si>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</si>
  <si>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</si>
  <si>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</si>
  <si>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</si>
  <si>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</si>
  <si>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</si>
  <si>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</si>
  <si>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</si>
  <si>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</si>
  <si>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</si>
  <si>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</si>
  <si>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</si>
  <si>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</si>
  <si>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</si>
  <si>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</si>
  <si>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</si>
  <si>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</si>
  <si>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</si>
  <si>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</si>
  <si>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</si>
  <si>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</si>
  <si>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</si>
  <si>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</si>
  <si>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</si>
  <si>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</si>
  <si>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</si>
  <si>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</si>
  <si>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</si>
  <si>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</si>
  <si>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</si>
  <si>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</si>
  <si>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</si>
  <si>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</si>
  <si>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</si>
  <si>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</si>
  <si>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</si>
  <si>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</si>
  <si>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</si>
  <si>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</si>
  <si>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</si>
  <si>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</si>
  <si>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</si>
  <si>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</si>
  <si>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</si>
  <si>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</si>
  <si>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</si>
  <si>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</si>
  <si>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</si>
  <si>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</si>
  <si>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</si>
  <si>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</si>
  <si>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</si>
  <si>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</si>
  <si>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</si>
  <si>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</si>
  <si>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</si>
  <si>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</si>
  <si>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</si>
  <si>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</si>
  <si>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</si>
  <si>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</si>
  <si>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</si>
  <si>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</si>
  <si>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</si>
  <si>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</si>
  <si>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</si>
  <si>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</si>
  <si>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</si>
  <si>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</si>
  <si>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</si>
  <si>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</si>
  <si>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</si>
  <si>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</si>
  <si>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</si>
  <si>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</si>
  <si>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</si>
  <si>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</si>
  <si>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</si>
  <si>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</si>
  <si>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</si>
  <si>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</si>
  <si>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</si>
  <si>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</si>
  <si>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</si>
  <si>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</si>
  <si>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</si>
  <si>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</si>
  <si>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</si>
  <si>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</si>
  <si>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</si>
  <si>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</si>
  <si>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</si>
  <si>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</si>
  <si>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</si>
  <si>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</si>
  <si>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</si>
  <si>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</si>
  <si>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</si>
  <si>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</si>
  <si>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</si>
  <si>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</si>
  <si>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</si>
  <si>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</si>
  <si>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</si>
  <si>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</si>
  <si>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</si>
  <si>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</si>
  <si>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</si>
  <si>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</si>
  <si>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</si>
  <si>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</si>
  <si>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</si>
  <si>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</si>
  <si>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</si>
  <si>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</si>
  <si>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</si>
  <si>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</si>
  <si>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</si>
  <si>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</si>
  <si>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</si>
  <si>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</si>
  <si>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</si>
  <si>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</si>
  <si>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</si>
  <si>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</si>
  <si>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</si>
  <si>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</si>
  <si>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</si>
  <si>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</si>
  <si>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</si>
  <si>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</si>
  <si>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</si>
  <si>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</si>
  <si>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</si>
  <si>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</si>
  <si>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</si>
  <si>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</si>
  <si>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</si>
  <si>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</si>
  <si>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</si>
  <si>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</si>
  <si>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</si>
  <si>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</si>
  <si>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</si>
  <si>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</si>
  <si>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</si>
  <si>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</si>
  <si>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</si>
  <si>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</si>
  <si>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</si>
  <si>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</si>
  <si>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</si>
  <si>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</si>
  <si>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</si>
  <si>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</si>
  <si>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</si>
  <si>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</si>
  <si>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</si>
  <si>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</si>
  <si>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</si>
  <si>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</si>
  <si>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</si>
  <si>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</si>
  <si>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</si>
  <si>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</si>
  <si>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</si>
  <si>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</si>
  <si>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</si>
  <si>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</si>
  <si>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</si>
  <si>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</si>
  <si>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</si>
  <si>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</si>
  <si>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</si>
  <si>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</si>
  <si>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</si>
  <si>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</si>
  <si>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</si>
  <si>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</si>
  <si>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</si>
  <si>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</si>
  <si>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</si>
  <si>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</si>
  <si>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</si>
  <si>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</si>
  <si>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</si>
  <si>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</si>
  <si>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</si>
  <si>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</si>
  <si>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</si>
  <si>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</si>
  <si>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</si>
  <si>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</si>
  <si>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</si>
  <si>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</si>
  <si>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</si>
  <si>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</si>
  <si>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</si>
  <si>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</si>
  <si>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</si>
  <si>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</si>
  <si>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</si>
  <si>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</si>
  <si>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</si>
  <si>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</si>
  <si>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</si>
  <si>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</si>
  <si>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</si>
  <si>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</si>
  <si>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</si>
  <si>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</si>
  <si>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</si>
  <si>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</si>
  <si>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</si>
  <si>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</si>
  <si>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</si>
  <si>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</si>
  <si>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</si>
  <si>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</si>
  <si>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</si>
  <si>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</si>
  <si>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</si>
  <si>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</si>
  <si>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</si>
  <si>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</si>
  <si>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</si>
  <si>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</si>
  <si>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</si>
  <si>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</si>
  <si>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</si>
  <si>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</si>
  <si>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</si>
  <si>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</si>
  <si>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</si>
  <si>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</si>
  <si>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</si>
  <si>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</si>
  <si>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</si>
  <si>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</si>
  <si>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</si>
  <si>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</si>
  <si>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</si>
  <si>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</si>
  <si>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</si>
  <si>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</si>
  <si>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</si>
  <si>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</si>
  <si>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</si>
  <si>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</si>
  <si>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</si>
  <si>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</si>
  <si>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</si>
  <si>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</si>
  <si>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</si>
  <si>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</si>
  <si>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</si>
  <si>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</si>
  <si>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</si>
  <si>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</si>
  <si>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</si>
  <si>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</si>
  <si>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</si>
  <si>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</si>
  <si>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</si>
  <si>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</si>
  <si>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</si>
  <si>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</si>
  <si>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</si>
  <si>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</si>
  <si>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</si>
  <si>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</si>
  <si>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</si>
  <si>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</si>
  <si>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</si>
  <si>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</si>
  <si>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</si>
  <si>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</si>
  <si>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</si>
  <si>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</si>
  <si>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</si>
  <si>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</si>
  <si>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</si>
  <si>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</si>
  <si>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</si>
  <si>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</si>
  <si>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</si>
  <si>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</si>
  <si>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</si>
  <si>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</si>
  <si>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</si>
  <si>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</si>
  <si>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</si>
  <si>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</si>
  <si>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</si>
  <si>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</si>
  <si>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</si>
  <si>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</si>
  <si>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</si>
  <si>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</si>
  <si>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</si>
  <si>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</si>
  <si>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</si>
  <si>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</si>
  <si>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</si>
  <si>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</si>
  <si>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</si>
  <si>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</si>
  <si>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</si>
  <si>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</si>
  <si>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</si>
  <si>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</si>
  <si>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</si>
  <si>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</si>
  <si>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</si>
  <si>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</si>
  <si>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</si>
  <si>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</si>
  <si>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</si>
  <si>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</si>
  <si>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</si>
  <si>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</si>
  <si>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</si>
  <si>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</si>
  <si>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</si>
  <si>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</si>
  <si>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</si>
  <si>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</si>
  <si>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</si>
  <si>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</si>
  <si>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</si>
  <si>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</si>
  <si>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</si>
  <si>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</si>
  <si>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</si>
  <si>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</si>
  <si>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</si>
  <si>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</si>
  <si>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</si>
  <si>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</si>
  <si>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</si>
  <si>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</si>
  <si>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</si>
  <si>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</si>
  <si>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</si>
  <si>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</si>
  <si>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</si>
  <si>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</si>
  <si>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</si>
  <si>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</si>
  <si>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</si>
  <si>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</si>
  <si>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</si>
  <si>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</si>
  <si>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</si>
  <si>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</si>
  <si>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</si>
  <si>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</si>
  <si>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</si>
  <si>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</si>
  <si>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</si>
  <si>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</si>
  <si>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</si>
  <si>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</si>
  <si>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</si>
  <si>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</si>
  <si>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</si>
  <si>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</si>
  <si>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</si>
  <si>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</si>
  <si>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</si>
  <si>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</si>
  <si>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</si>
  <si>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</si>
  <si>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</si>
  <si>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</si>
  <si>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</si>
  <si>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</si>
  <si>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</si>
  <si>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</si>
  <si>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</si>
  <si>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</si>
  <si>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</si>
  <si>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</si>
  <si>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</si>
  <si>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</si>
  <si>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</si>
  <si>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</si>
  <si>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</si>
  <si>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</si>
  <si>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</si>
  <si>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</si>
  <si>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</si>
  <si>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</si>
  <si>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</si>
  <si>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</si>
  <si>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</si>
  <si>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</si>
  <si>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</si>
  <si>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</si>
  <si>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</si>
  <si>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</si>
  <si>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</si>
  <si>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</si>
  <si>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</si>
  <si>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</si>
  <si>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</si>
  <si>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</si>
  <si>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</si>
  <si>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</si>
  <si>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</si>
  <si>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</si>
  <si>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</si>
  <si>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</si>
  <si>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</si>
  <si>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</si>
  <si>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</si>
  <si>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</si>
  <si>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</si>
  <si>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</si>
  <si>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</si>
  <si>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</si>
  <si>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</si>
  <si>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</si>
  <si>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</si>
  <si>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</si>
  <si>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</si>
  <si>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</si>
  <si>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</si>
  <si>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</si>
  <si>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</si>
  <si>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</si>
  <si>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</si>
  <si>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</si>
  <si>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</si>
  <si>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</si>
  <si>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</si>
  <si>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</si>
  <si>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</si>
  <si>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</si>
  <si>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</si>
  <si>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</si>
  <si>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</si>
  <si>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</si>
  <si>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</si>
  <si>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</si>
  <si>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</si>
  <si>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</si>
  <si>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</si>
  <si>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</si>
  <si>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</si>
  <si>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</si>
  <si>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</si>
  <si>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</si>
  <si>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</si>
  <si>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</si>
  <si>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</si>
  <si>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</si>
  <si>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</si>
  <si>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</si>
  <si>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</si>
  <si>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</si>
  <si>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</si>
  <si>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</si>
  <si>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</si>
  <si>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</si>
  <si>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</si>
  <si>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</si>
  <si>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</si>
  <si>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</si>
  <si>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</si>
  <si>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</si>
  <si>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</si>
  <si>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</si>
  <si>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</si>
  <si>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</si>
  <si>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</si>
  <si>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</si>
  <si>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</si>
  <si>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</si>
  <si>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</si>
  <si>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</si>
  <si>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</si>
  <si>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</si>
  <si>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</si>
  <si>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</si>
  <si>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</si>
  <si>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</si>
  <si>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</si>
  <si>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</si>
  <si>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</si>
  <si>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</si>
  <si>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</si>
  <si>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</si>
  <si>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</si>
  <si>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</si>
  <si>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</si>
  <si>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</si>
  <si>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</si>
  <si>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</si>
  <si>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</si>
  <si>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</si>
  <si>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</si>
  <si>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</si>
  <si>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</si>
  <si>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</si>
  <si>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</si>
  <si>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</si>
  <si>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</si>
  <si>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</si>
  <si>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</si>
  <si>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</si>
  <si>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</si>
  <si>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</si>
  <si>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</si>
  <si>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</si>
  <si>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</si>
  <si>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</si>
  <si>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</si>
  <si>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</si>
  <si>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</si>
  <si>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</si>
  <si>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</si>
  <si>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</si>
  <si>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</si>
  <si>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</si>
  <si>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</si>
  <si>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</si>
  <si>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</si>
  <si>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</si>
  <si>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</si>
  <si>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</si>
  <si>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</si>
  <si>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</si>
  <si>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</si>
  <si>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</si>
  <si>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</si>
  <si>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</si>
  <si>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</si>
  <si>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</si>
  <si>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</si>
  <si>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</si>
  <si>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</si>
  <si>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</si>
  <si>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</si>
  <si>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</si>
  <si>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</si>
  <si>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</si>
  <si>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</si>
  <si>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</si>
  <si>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</si>
  <si>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</si>
  <si>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</si>
  <si>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</si>
  <si>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</si>
  <si>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</si>
  <si>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</si>
  <si>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</si>
  <si>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</si>
  <si>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</si>
  <si>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</si>
  <si>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</si>
  <si>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</si>
  <si>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</si>
  <si>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</si>
  <si>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</si>
  <si>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</si>
  <si>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</si>
  <si>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</si>
  <si>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</si>
  <si>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</si>
  <si>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</si>
  <si>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</si>
  <si>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</si>
  <si>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</si>
  <si>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</si>
  <si>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</si>
  <si>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</si>
  <si>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</si>
  <si>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</si>
  <si>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</si>
  <si>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</si>
  <si>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</si>
  <si>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</si>
  <si>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</si>
  <si>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</si>
  <si>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</si>
  <si>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</si>
  <si>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</si>
  <si>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</si>
  <si>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</si>
  <si>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</si>
  <si>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</si>
  <si>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</si>
  <si>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</si>
  <si>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</si>
  <si>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</si>
  <si>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</si>
  <si>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</si>
  <si>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</si>
  <si>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</si>
  <si>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</si>
  <si>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</si>
  <si>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</si>
  <si>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</si>
  <si>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</si>
  <si>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</si>
  <si>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</si>
  <si>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</si>
  <si>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</si>
  <si>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</si>
  <si>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</si>
  <si>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</si>
  <si>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</si>
  <si>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</si>
  <si>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</si>
  <si>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</si>
  <si>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</si>
  <si>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</si>
  <si>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</si>
  <si>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</si>
  <si>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</si>
  <si>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</si>
  <si>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</si>
  <si>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</si>
  <si>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</si>
  <si>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</si>
  <si>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</si>
  <si>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</si>
  <si>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</si>
  <si>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</si>
  <si>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</si>
  <si>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</si>
  <si>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</si>
  <si>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</si>
  <si>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</si>
  <si>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</si>
  <si>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</si>
  <si>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</si>
  <si>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</si>
  <si>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</si>
  <si>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</si>
  <si>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</si>
  <si>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</si>
  <si>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</si>
  <si>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</si>
  <si>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</si>
  <si>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</si>
  <si>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</si>
  <si>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</si>
  <si>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</si>
  <si>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</si>
  <si>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</si>
  <si>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</si>
  <si>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</si>
  <si>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</si>
  <si>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</si>
  <si>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</si>
  <si>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</si>
  <si>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</si>
  <si>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</si>
  <si>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</si>
  <si>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</si>
  <si>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</si>
  <si>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</si>
  <si>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</si>
  <si>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</si>
  <si>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</si>
  <si>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</si>
  <si>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</si>
  <si>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</si>
  <si>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</si>
  <si>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</si>
  <si>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</si>
  <si>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</si>
  <si>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</si>
  <si>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</si>
  <si>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</si>
  <si>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</si>
  <si>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</si>
  <si>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</si>
  <si>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</si>
  <si>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</si>
  <si>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</si>
  <si>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</si>
  <si>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</si>
  <si>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</si>
  <si>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</si>
  <si>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</si>
  <si>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</si>
  <si>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</si>
  <si>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</si>
  <si>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</si>
  <si>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</si>
  <si>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</si>
  <si>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</si>
  <si>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</si>
  <si>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</si>
  <si>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</si>
  <si>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</si>
  <si>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</si>
  <si>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</si>
  <si>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</si>
  <si>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</si>
  <si>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</si>
  <si>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</si>
  <si>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</si>
  <si>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</si>
  <si>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</si>
  <si>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</si>
  <si>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</si>
  <si>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</si>
  <si>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</si>
  <si>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</si>
  <si>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</si>
  <si>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</si>
  <si>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</si>
  <si>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</si>
  <si>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</si>
  <si>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</si>
  <si>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</si>
  <si>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</si>
  <si>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</si>
  <si>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</si>
  <si>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</si>
  <si>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</si>
  <si>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</si>
  <si>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</si>
  <si>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</si>
  <si>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</si>
  <si>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</si>
  <si>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</si>
  <si>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</si>
  <si>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</si>
  <si>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</si>
  <si>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</si>
  <si>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</si>
  <si>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</si>
  <si>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</si>
  <si>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</si>
  <si>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</si>
  <si>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</si>
  <si>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</si>
  <si>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</si>
  <si>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</si>
  <si>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</si>
  <si>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</si>
  <si>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</si>
  <si>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</si>
  <si>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</si>
  <si>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</si>
  <si>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</si>
  <si>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</si>
  <si>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</si>
  <si>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</si>
  <si>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</si>
  <si>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</si>
  <si>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</si>
  <si>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</si>
  <si>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</si>
  <si>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</si>
  <si>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</si>
  <si>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</si>
  <si>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</si>
  <si>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</si>
  <si>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</si>
  <si>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</si>
  <si>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</si>
  <si>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</si>
  <si>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</si>
  <si>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</si>
  <si>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</si>
  <si>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</si>
  <si>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</si>
  <si>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</si>
  <si>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</si>
  <si>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</si>
  <si>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</si>
  <si>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</si>
  <si>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</si>
  <si>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</si>
  <si>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</si>
  <si>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</si>
  <si>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</si>
  <si>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</si>
  <si>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</si>
  <si>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</si>
  <si>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</si>
  <si>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</si>
  <si>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</si>
  <si>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</si>
  <si>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</si>
  <si>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</si>
  <si>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</si>
  <si>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</si>
  <si>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</si>
  <si>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</si>
  <si>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</si>
  <si>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</si>
  <si>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</si>
  <si>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</si>
  <si>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</si>
  <si>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</si>
  <si>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</si>
  <si>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</si>
  <si>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</si>
  <si>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</si>
  <si>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</si>
  <si>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</si>
  <si>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</si>
  <si>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</si>
  <si>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</si>
  <si>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</si>
  <si>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</si>
  <si>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</si>
  <si>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</si>
  <si>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</si>
  <si>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</si>
  <si>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</si>
  <si>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</si>
  <si>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</si>
  <si>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</si>
  <si>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</si>
  <si>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</si>
  <si>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</si>
  <si>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</si>
  <si>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</si>
  <si>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</si>
  <si>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</si>
  <si>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</si>
  <si>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</si>
  <si>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</si>
  <si>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</si>
  <si>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</si>
  <si>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</si>
  <si>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</si>
  <si>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</si>
  <si>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</si>
  <si>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</si>
  <si>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</si>
  <si>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</si>
  <si>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</si>
  <si>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</si>
  <si>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</si>
  <si>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</si>
  <si>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</si>
  <si>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</si>
  <si>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</si>
  <si>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</si>
  <si>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</si>
  <si>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</si>
  <si>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</si>
  <si>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</si>
  <si>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</si>
  <si>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</si>
  <si>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</si>
  <si>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</si>
  <si>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</si>
  <si>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</si>
  <si>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</si>
  <si>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</si>
  <si>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</si>
  <si>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</si>
  <si>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</si>
  <si>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</si>
  <si>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</si>
  <si>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</si>
  <si>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</si>
  <si>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</si>
  <si>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</si>
  <si>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</si>
  <si>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</si>
  <si>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</si>
  <si>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</si>
  <si>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</si>
  <si>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</si>
  <si>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</si>
  <si>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</si>
  <si>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</si>
  <si>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</si>
  <si>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</si>
  <si>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</si>
  <si>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</si>
  <si>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</si>
  <si>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</si>
  <si>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</si>
  <si>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</si>
  <si>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</si>
  <si>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</si>
  <si>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</si>
  <si>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</si>
  <si>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</si>
  <si>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</si>
  <si>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</si>
  <si>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</si>
  <si>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</si>
  <si>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</si>
  <si>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</si>
  <si>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</si>
  <si>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</si>
  <si>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</si>
  <si>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</si>
  <si>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</si>
  <si>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</si>
  <si>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</si>
  <si>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</si>
  <si>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</si>
  <si>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</si>
  <si>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</si>
  <si>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</si>
  <si>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</si>
  <si>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</si>
  <si>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</si>
  <si>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</si>
  <si>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</si>
  <si>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</si>
  <si>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</si>
  <si>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</si>
  <si>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</si>
  <si>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</si>
  <si>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</si>
  <si>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</si>
  <si>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</si>
  <si>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</si>
  <si>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</si>
  <si>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</si>
  <si>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</si>
  <si>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</si>
  <si>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</si>
  <si>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</si>
  <si>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</si>
  <si>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</si>
  <si>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</si>
  <si>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</si>
  <si>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</si>
  <si>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</si>
  <si>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</si>
  <si>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</si>
  <si>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</si>
  <si>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</si>
  <si>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</si>
  <si>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</si>
  <si>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</si>
  <si>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</si>
  <si>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</si>
  <si>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</si>
  <si>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</si>
  <si>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</si>
  <si>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</si>
  <si>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</si>
  <si>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</si>
  <si>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</si>
  <si>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</si>
  <si>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</si>
  <si>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</si>
  <si>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</si>
  <si>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</si>
  <si>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</si>
  <si>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</si>
  <si>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</si>
  <si>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</si>
  <si>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</si>
  <si>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</si>
  <si>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</si>
  <si>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</si>
  <si>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</si>
  <si>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</si>
  <si>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</si>
  <si>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</si>
  <si>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</si>
  <si>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</si>
  <si>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</si>
  <si>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</si>
  <si>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</si>
  <si>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</si>
  <si>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</si>
  <si>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</si>
  <si>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</si>
  <si>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</si>
  <si>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</si>
  <si>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</si>
  <si>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</si>
  <si>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</si>
  <si>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</si>
  <si>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</si>
  <si>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</si>
  <si>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</si>
  <si>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</si>
  <si>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</si>
  <si>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</si>
  <si>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</si>
  <si>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</si>
  <si>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</si>
  <si>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</si>
  <si>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</si>
  <si>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</si>
  <si>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</si>
  <si>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</si>
  <si>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</si>
  <si>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</si>
  <si>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</si>
  <si>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</si>
  <si>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</si>
  <si>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</si>
  <si>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</si>
  <si>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</si>
  <si>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</si>
  <si>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</si>
  <si>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</si>
  <si>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</si>
  <si>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</si>
  <si>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</si>
  <si>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</si>
  <si>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</si>
  <si>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</si>
  <si>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</si>
  <si>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</si>
  <si>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</si>
  <si>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</si>
  <si>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</si>
  <si>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</si>
  <si>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</si>
  <si>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</si>
  <si>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</si>
  <si>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</si>
  <si>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</si>
  <si>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</si>
  <si>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</si>
  <si>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</si>
  <si>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</si>
  <si>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</si>
  <si>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</si>
  <si>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</si>
  <si>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</si>
  <si>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</si>
  <si>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</si>
  <si>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</si>
  <si>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</si>
  <si>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</si>
  <si>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</si>
  <si>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</si>
  <si>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</si>
  <si>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</si>
  <si>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</si>
  <si>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</si>
  <si>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</si>
  <si>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</si>
  <si>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</si>
  <si>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</si>
  <si>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</si>
  <si>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</si>
  <si>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</si>
  <si>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</si>
  <si>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</si>
  <si>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</si>
  <si>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</si>
  <si>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</si>
  <si>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</si>
  <si>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</si>
  <si>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</si>
  <si>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</si>
  <si>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</si>
  <si>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</si>
  <si>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</si>
  <si>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</si>
  <si>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</si>
  <si>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</si>
  <si>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</si>
  <si>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</si>
  <si>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</si>
  <si>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</si>
  <si>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</si>
  <si>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</si>
  <si>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</si>
  <si>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</si>
  <si>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</si>
  <si>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</si>
  <si>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</si>
  <si>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</si>
  <si>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</si>
  <si>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</si>
  <si>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</si>
  <si>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</si>
  <si>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</si>
  <si>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</si>
  <si>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</si>
  <si>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</si>
  <si>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</si>
  <si>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</si>
  <si>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</si>
  <si>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</si>
  <si>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</si>
  <si>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</si>
  <si>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</si>
  <si>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</si>
  <si>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</si>
  <si>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</si>
  <si>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</si>
  <si>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</si>
  <si>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</si>
  <si>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</si>
  <si>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</si>
  <si>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</si>
  <si>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</si>
  <si>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</si>
  <si>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</si>
  <si>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</si>
  <si>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</si>
  <si>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</si>
  <si>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</si>
  <si>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</si>
  <si>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</si>
  <si>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</si>
  <si>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</si>
  <si>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</si>
  <si>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</si>
  <si>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</si>
  <si>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</si>
  <si>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</si>
  <si>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</si>
  <si>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</si>
  <si>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</si>
  <si>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</si>
  <si>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</si>
  <si>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</si>
  <si>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</si>
  <si>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</si>
  <si>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</si>
  <si>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</si>
  <si>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</si>
  <si>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</si>
  <si>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</si>
  <si>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</si>
  <si>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</si>
  <si>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</si>
  <si>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</si>
  <si>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</si>
  <si>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</si>
  <si>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</si>
  <si>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</si>
  <si>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</si>
  <si>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</si>
  <si>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</si>
  <si>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</si>
  <si>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</si>
  <si>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</si>
  <si>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</si>
  <si>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</si>
  <si>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</si>
  <si>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</si>
  <si>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</si>
  <si>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</si>
  <si>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</si>
  <si>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</si>
  <si>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</si>
  <si>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</si>
  <si>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</si>
  <si>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</si>
  <si>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</si>
  <si>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</si>
  <si>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</si>
  <si>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</si>
  <si>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</si>
  <si>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</si>
  <si>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</si>
  <si>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</si>
  <si>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</si>
  <si>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</si>
  <si>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</si>
  <si>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</si>
  <si>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</si>
  <si>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</si>
  <si>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</si>
  <si>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</si>
  <si>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</si>
  <si>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</si>
  <si>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</si>
  <si>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</si>
  <si>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</si>
  <si>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</si>
  <si>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</si>
  <si>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</si>
  <si>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</si>
  <si>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</si>
  <si>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</si>
  <si>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</si>
  <si>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</si>
  <si>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</si>
  <si>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</si>
  <si>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</si>
  <si>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</si>
  <si>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</si>
  <si>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</si>
  <si>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</si>
  <si>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</si>
  <si>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</si>
  <si>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</si>
  <si>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</si>
  <si>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</si>
  <si>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</si>
  <si>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</si>
  <si>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</si>
  <si>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</si>
  <si>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</si>
  <si>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</si>
  <si>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</si>
  <si>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</si>
  <si>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</si>
  <si>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</si>
  <si>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</si>
  <si>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</si>
  <si>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</si>
  <si>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</si>
  <si>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</si>
  <si>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</si>
  <si>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</si>
  <si>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</si>
  <si>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</si>
  <si>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</si>
  <si>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</si>
  <si>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</si>
  <si>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</si>
  <si>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</si>
  <si>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</si>
  <si>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</si>
  <si>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</si>
  <si>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</si>
  <si>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</si>
  <si>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</si>
  <si>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</si>
  <si>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</si>
  <si>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</si>
  <si>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</si>
  <si>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</si>
  <si>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</si>
  <si>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</si>
  <si>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</si>
  <si>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</si>
  <si>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</si>
  <si>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</si>
  <si>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</si>
  <si>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</si>
  <si>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</si>
  <si>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</si>
  <si>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</si>
  <si>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</si>
  <si>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</si>
  <si>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</si>
  <si>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</si>
  <si>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</si>
  <si>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</si>
  <si>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</si>
  <si>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</si>
  <si>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</si>
  <si>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</si>
  <si>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</si>
  <si>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</si>
  <si>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</si>
  <si>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</si>
  <si>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</si>
  <si>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</si>
  <si>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</si>
  <si>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</si>
  <si>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</si>
  <si>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</si>
  <si>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</si>
  <si>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</si>
  <si>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</si>
  <si>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</si>
  <si>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</si>
  <si>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</si>
  <si>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</si>
  <si>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</si>
  <si>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</si>
  <si>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</si>
  <si>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</si>
  <si>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</si>
  <si>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</si>
  <si>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</si>
  <si>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</si>
  <si>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</si>
  <si>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</si>
  <si>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</si>
  <si>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</si>
  <si>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</si>
  <si>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</si>
  <si>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</si>
  <si>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</si>
  <si>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</si>
  <si>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</si>
  <si>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</si>
  <si>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</si>
  <si>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</si>
  <si>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</si>
  <si>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</si>
  <si>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</si>
  <si>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</si>
  <si>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</si>
  <si>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</si>
  <si>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</si>
  <si>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</si>
  <si>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</si>
  <si>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</si>
  <si>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</si>
  <si>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</si>
  <si>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</si>
  <si>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</si>
  <si>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</si>
  <si>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</si>
  <si>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</si>
  <si>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</si>
  <si>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</si>
  <si>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</si>
  <si>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</si>
  <si>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</si>
  <si>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</si>
  <si>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</si>
  <si>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</si>
  <si>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</si>
  <si>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</si>
  <si>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</si>
  <si>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</si>
  <si>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</si>
  <si>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</si>
  <si>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</si>
  <si>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</si>
  <si>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</si>
  <si>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</si>
  <si>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</si>
  <si>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</si>
  <si>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</si>
  <si>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</si>
  <si>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</si>
  <si>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</si>
  <si>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</si>
  <si>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</si>
  <si>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</si>
  <si>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</si>
  <si>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</si>
  <si>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</si>
  <si>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</si>
  <si>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</si>
  <si>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</si>
  <si>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</si>
  <si>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</si>
  <si>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</si>
  <si>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</si>
  <si>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</si>
  <si>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</si>
  <si>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</si>
  <si>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</si>
  <si>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</si>
  <si>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</si>
  <si>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</si>
  <si>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</si>
  <si>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</si>
  <si>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</si>
  <si>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</si>
  <si>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</si>
  <si>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</si>
  <si>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</si>
  <si>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</si>
  <si>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</si>
  <si>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</si>
  <si>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</si>
  <si>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</si>
  <si>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</si>
  <si>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</si>
  <si>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</si>
  <si>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</si>
  <si>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</si>
  <si>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</si>
  <si>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</si>
  <si>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</si>
  <si>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</si>
  <si>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</si>
  <si>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</si>
  <si>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</si>
  <si>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</si>
  <si>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</si>
  <si>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</si>
  <si>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</si>
  <si>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</si>
  <si>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</si>
  <si>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</si>
  <si>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</si>
  <si>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</si>
  <si>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</si>
  <si>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</si>
  <si>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</si>
  <si>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</si>
  <si>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</si>
  <si>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</si>
  <si>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</si>
  <si>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</si>
  <si>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</si>
  <si>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</si>
  <si>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</si>
  <si>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</si>
  <si>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</si>
  <si>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</si>
  <si>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</si>
  <si>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</si>
  <si>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</si>
  <si>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</si>
  <si>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</si>
  <si>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</si>
  <si>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</si>
  <si>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</si>
  <si>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</si>
  <si>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</si>
  <si>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</si>
  <si>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</si>
  <si>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</si>
  <si>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</si>
  <si>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</si>
  <si>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</si>
  <si>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</si>
  <si>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</si>
  <si>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</si>
  <si>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</si>
  <si>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</si>
  <si>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</si>
  <si>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</si>
  <si>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</si>
  <si>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</si>
  <si>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</si>
  <si>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</si>
  <si>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</si>
  <si>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</si>
  <si>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</si>
  <si>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</si>
  <si>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</si>
  <si>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</si>
  <si>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</si>
  <si>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</si>
  <si>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</si>
  <si>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</si>
  <si>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</si>
  <si>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</si>
  <si>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</si>
  <si>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</si>
  <si>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</si>
  <si>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</si>
  <si>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</si>
  <si>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</si>
  <si>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</si>
  <si>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</si>
  <si>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</si>
  <si>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</si>
  <si>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</si>
  <si>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</si>
  <si>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</si>
  <si>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</si>
  <si>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</si>
  <si>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</si>
  <si>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</si>
  <si>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</si>
  <si>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</si>
  <si>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</si>
  <si>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</si>
  <si>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</si>
  <si>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</si>
  <si>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</si>
  <si>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</si>
  <si>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</si>
  <si>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</si>
  <si>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</si>
  <si>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</si>
  <si>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</si>
  <si>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</si>
  <si>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</si>
  <si>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</si>
  <si>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</si>
  <si>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</si>
  <si>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</si>
  <si>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</si>
  <si>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</si>
  <si>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</si>
  <si>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</si>
  <si>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</si>
  <si>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</si>
  <si>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</si>
  <si>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</si>
  <si>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</si>
  <si>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</si>
  <si>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</si>
  <si>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</si>
  <si>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</si>
  <si>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</si>
  <si>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</si>
  <si>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</si>
  <si>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</si>
  <si>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</si>
  <si>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</si>
  <si>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</si>
  <si>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</si>
  <si>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</si>
  <si>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</si>
  <si>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</si>
  <si>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</si>
  <si>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</si>
  <si>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</si>
  <si>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</si>
  <si>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</si>
  <si>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</si>
  <si>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</si>
  <si>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</si>
  <si>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</si>
  <si>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</si>
  <si>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</si>
  <si>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</si>
  <si>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</si>
  <si>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</si>
  <si>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</si>
  <si>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</si>
  <si>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</si>
  <si>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</si>
  <si>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</si>
  <si>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</si>
  <si>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</si>
  <si>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</si>
  <si>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</si>
  <si>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</si>
  <si>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</si>
  <si>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</si>
  <si>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</si>
  <si>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</si>
  <si>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</si>
  <si>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</si>
  <si>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</si>
  <si>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</si>
  <si>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</si>
  <si>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</si>
  <si>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</si>
  <si>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</si>
  <si>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</si>
  <si>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</si>
  <si>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</si>
  <si>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</si>
  <si>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</si>
  <si>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</si>
  <si>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</si>
  <si>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</si>
  <si>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</si>
  <si>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</si>
  <si>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</si>
  <si>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</si>
  <si>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</si>
  <si>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</si>
  <si>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</si>
  <si>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</si>
  <si>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</si>
  <si>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</si>
  <si>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</si>
  <si>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</si>
  <si>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</si>
  <si>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</si>
  <si>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</si>
  <si>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</si>
  <si>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</si>
  <si>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</si>
  <si>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</si>
  <si>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</si>
  <si>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</si>
  <si>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</si>
  <si>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</si>
  <si>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</si>
  <si>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</si>
  <si>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</si>
  <si>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</si>
  <si>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</si>
  <si>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</si>
  <si>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</si>
  <si>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</si>
  <si>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</si>
  <si>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</si>
  <si>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</si>
  <si>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</si>
  <si>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</si>
  <si>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</si>
  <si>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</si>
  <si>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</si>
  <si>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</si>
  <si>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</si>
  <si>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</si>
  <si>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</si>
  <si>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</si>
  <si>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</si>
  <si>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</si>
  <si>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</si>
  <si>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</si>
  <si>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</si>
  <si>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</si>
  <si>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</si>
  <si>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</si>
  <si>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</si>
  <si>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</si>
  <si>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</si>
  <si>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</si>
  <si>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</si>
  <si>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</si>
  <si>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</si>
  <si>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</si>
  <si>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</si>
  <si>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</si>
  <si>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</si>
  <si>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</si>
  <si>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</si>
  <si>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</si>
  <si>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</si>
  <si>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</si>
  <si>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</si>
  <si>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</si>
  <si>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</si>
  <si>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</si>
  <si>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</si>
  <si>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</si>
  <si>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</si>
  <si>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</si>
  <si>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</si>
  <si>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</si>
  <si>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</si>
  <si>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</si>
  <si>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</si>
  <si>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</si>
  <si>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</si>
  <si>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</si>
  <si>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</si>
  <si>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</si>
  <si>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</si>
  <si>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</si>
  <si>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</si>
  <si>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</si>
  <si>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</si>
  <si>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</si>
  <si>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</si>
  <si>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</si>
  <si>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</si>
  <si>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</si>
  <si>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</si>
  <si>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</si>
  <si>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</si>
  <si>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</si>
  <si>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</si>
  <si>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</si>
  <si>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</si>
  <si>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</si>
  <si>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</si>
  <si>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</si>
  <si>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</si>
  <si>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</si>
  <si>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</si>
  <si>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</si>
  <si>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</si>
  <si>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</si>
  <si>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</si>
  <si>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</si>
  <si>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</si>
  <si>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</si>
  <si>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</si>
  <si>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</si>
  <si>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</si>
  <si>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</si>
  <si>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</si>
  <si>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</si>
  <si>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</si>
  <si>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</si>
  <si>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</si>
  <si>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</si>
  <si>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</si>
  <si>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</si>
  <si>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</si>
  <si>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</si>
  <si>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</si>
  <si>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</si>
  <si>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</si>
  <si>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</si>
  <si>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</si>
  <si>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</si>
  <si>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</si>
  <si>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</si>
  <si>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</si>
  <si>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</si>
  <si>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</si>
  <si>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</si>
  <si>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</si>
  <si>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</si>
  <si>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</si>
  <si>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</si>
  <si>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</si>
  <si>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</si>
  <si>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</si>
  <si>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</si>
  <si>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</si>
  <si>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</si>
  <si>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</si>
  <si>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</si>
  <si>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</si>
  <si>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</si>
  <si>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</si>
  <si>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</si>
  <si>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</si>
  <si>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</si>
  <si>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</si>
  <si>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</si>
  <si>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</si>
  <si>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</si>
  <si>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</si>
  <si>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</si>
  <si>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</si>
  <si>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</si>
  <si>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</si>
  <si>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</si>
  <si>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</si>
  <si>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</si>
  <si>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</si>
  <si>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</si>
  <si>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</si>
  <si>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</si>
  <si>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</si>
  <si>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</si>
  <si>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</si>
  <si>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</si>
  <si>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</si>
  <si>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</si>
  <si>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</si>
  <si>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</si>
  <si>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</si>
  <si>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</si>
  <si>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</si>
  <si>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</si>
  <si>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</si>
  <si>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</si>
  <si>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</si>
  <si>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</si>
  <si>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</si>
  <si>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</si>
  <si>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</si>
  <si>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</si>
  <si>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</si>
  <si>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</si>
  <si>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</si>
  <si>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</si>
  <si>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</si>
  <si>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</si>
  <si>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</si>
  <si>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</si>
  <si>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</si>
  <si>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</si>
  <si>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</si>
  <si>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</si>
  <si>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</si>
  <si>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</si>
  <si>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</si>
  <si>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</si>
  <si>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</si>
  <si>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</si>
  <si>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</si>
  <si>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</si>
  <si>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</si>
  <si>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</si>
  <si>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</si>
  <si>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</si>
  <si>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</si>
  <si>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</si>
  <si>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</si>
  <si>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</si>
  <si>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</si>
  <si>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</si>
  <si>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</si>
  <si>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</si>
  <si>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</si>
  <si>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</si>
  <si>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</si>
  <si>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</si>
  <si>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</si>
  <si>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</si>
  <si>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</si>
  <si>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</si>
  <si>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</si>
  <si>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</si>
  <si>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</si>
  <si>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</si>
  <si>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</si>
  <si>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</si>
  <si>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</si>
  <si>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</si>
  <si>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</si>
  <si>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</si>
  <si>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</si>
  <si>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</si>
  <si>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</si>
  <si>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</si>
  <si>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</si>
  <si>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</si>
  <si>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</si>
  <si>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</si>
  <si>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</si>
  <si>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</si>
  <si>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</si>
  <si>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</si>
  <si>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</si>
  <si>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</si>
  <si>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</si>
  <si>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</si>
  <si>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</si>
  <si>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</si>
  <si>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</si>
  <si>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</si>
  <si>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</si>
  <si>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</si>
  <si>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</si>
  <si>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</si>
  <si>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</si>
  <si>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</si>
  <si>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</si>
  <si>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</si>
  <si>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</si>
  <si>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</si>
  <si>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</si>
  <si>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</si>
  <si>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</si>
  <si>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</si>
  <si>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</si>
  <si>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</si>
  <si>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</si>
  <si>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</si>
  <si>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</si>
  <si>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</si>
  <si>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</si>
  <si>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</si>
  <si>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</si>
  <si>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</si>
  <si>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</si>
  <si>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</si>
  <si>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</si>
  <si>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</si>
  <si>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</si>
  <si>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</si>
  <si>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</si>
  <si>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</si>
  <si>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</si>
  <si>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</si>
  <si>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</si>
  <si>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</si>
  <si>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</si>
  <si>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</si>
  <si>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</si>
  <si>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</si>
  <si>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</si>
  <si>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</si>
  <si>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</si>
  <si>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</si>
  <si>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</si>
  <si>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</si>
  <si>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</si>
  <si>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</si>
  <si>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</si>
  <si>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</si>
  <si>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</si>
  <si>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</si>
  <si>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</si>
  <si>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</si>
  <si>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</si>
  <si>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</si>
  <si>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</si>
  <si>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</si>
  <si>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</si>
  <si>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</si>
  <si>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</si>
  <si>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</si>
  <si>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</si>
  <si>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</si>
  <si>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</si>
  <si>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</si>
  <si>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</si>
  <si>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</si>
  <si>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</si>
  <si>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</si>
  <si>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</si>
  <si>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</si>
  <si>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</si>
  <si>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</si>
  <si>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</si>
  <si>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</si>
  <si>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</si>
  <si>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</si>
  <si>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</si>
  <si>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</si>
  <si>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</si>
  <si>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</si>
  <si>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</si>
  <si>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</si>
  <si>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</si>
  <si>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</si>
  <si>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</si>
  <si>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</si>
  <si>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</si>
  <si>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</si>
  <si>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</si>
  <si>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</si>
  <si>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</si>
  <si>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</si>
  <si>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</si>
  <si>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</si>
  <si>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</si>
  <si>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</si>
  <si>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</si>
  <si>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</si>
  <si>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</si>
  <si>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</si>
  <si>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</si>
  <si>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</si>
  <si>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</si>
  <si>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</si>
  <si>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</si>
  <si>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</si>
  <si>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</si>
  <si>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</si>
  <si>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</si>
  <si>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</si>
  <si>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</si>
  <si>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</si>
  <si>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</si>
  <si>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</si>
  <si>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</si>
  <si>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</si>
  <si>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</si>
  <si>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</si>
  <si>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</si>
  <si>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</si>
  <si>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</si>
  <si>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</si>
  <si>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</si>
  <si>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</si>
  <si>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</si>
  <si>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</si>
  <si>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</si>
  <si>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</si>
  <si>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</si>
  <si>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</si>
  <si>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</si>
  <si>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</si>
  <si>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</si>
  <si>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</si>
  <si>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</si>
  <si>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</si>
  <si>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</si>
  <si>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</si>
  <si>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</si>
  <si>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</si>
  <si>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</si>
  <si>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</si>
  <si>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</si>
  <si>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</si>
  <si>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</si>
  <si>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</si>
  <si>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</si>
  <si>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</si>
  <si>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</si>
  <si>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</si>
  <si>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</si>
  <si>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</si>
  <si>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</si>
  <si>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</si>
  <si>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</si>
  <si>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</si>
  <si>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</si>
  <si>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</si>
  <si>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</si>
  <si>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</si>
  <si>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</si>
  <si>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</si>
  <si>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</si>
  <si>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</si>
  <si>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</si>
  <si>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</si>
  <si>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</si>
  <si>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</si>
  <si>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</si>
  <si>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</si>
  <si>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</si>
  <si>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</si>
  <si>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</si>
  <si>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</si>
  <si>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</si>
  <si>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</si>
  <si>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</si>
  <si>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</si>
  <si>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</si>
  <si>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</si>
  <si>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</si>
  <si>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</si>
  <si>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</si>
  <si>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</si>
  <si>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</si>
  <si>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</si>
  <si>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</si>
  <si>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</si>
  <si>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</si>
  <si>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</si>
  <si>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</si>
  <si>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</si>
  <si>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</si>
  <si>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</si>
  <si>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</si>
  <si>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</si>
  <si>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</si>
  <si>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</si>
  <si>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</si>
  <si>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</si>
  <si>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</si>
  <si>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</si>
  <si>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</si>
  <si>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</si>
  <si>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</si>
  <si>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</si>
  <si>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</si>
  <si>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</si>
  <si>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</si>
  <si>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</si>
  <si>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</si>
  <si>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</si>
  <si>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</si>
  <si>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</si>
  <si>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</si>
  <si>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</si>
  <si>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</si>
  <si>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</si>
  <si>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</si>
  <si>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</si>
  <si>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</si>
  <si>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</si>
  <si>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</si>
  <si>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</si>
  <si>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</si>
  <si>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</si>
  <si>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</si>
  <si>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</si>
  <si>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</si>
  <si>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</si>
  <si>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</si>
  <si>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</si>
  <si>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</si>
  <si>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</si>
  <si>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</si>
  <si>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</si>
  <si>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</si>
  <si>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</si>
  <si>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</si>
  <si>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</si>
  <si>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</si>
  <si>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</si>
  <si>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</si>
  <si>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</si>
  <si>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</si>
  <si>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</si>
  <si>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</si>
  <si>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</si>
  <si>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</si>
  <si>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</si>
  <si>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</si>
  <si>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</si>
  <si>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</si>
  <si>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</si>
  <si>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</si>
  <si>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</si>
  <si>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</si>
  <si>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</si>
  <si>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</si>
  <si>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</si>
  <si>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</si>
  <si>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</si>
  <si>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</si>
  <si>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</si>
  <si>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</si>
  <si>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</si>
  <si>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</si>
  <si>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</si>
  <si>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</si>
  <si>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</si>
  <si>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</si>
  <si>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</si>
  <si>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</si>
  <si>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</si>
  <si>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</si>
  <si>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</si>
  <si>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</si>
  <si>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</si>
  <si>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</si>
  <si>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</si>
  <si>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</si>
  <si>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</si>
  <si>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</si>
  <si>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</si>
  <si>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</si>
  <si>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</si>
  <si>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</si>
  <si>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</si>
  <si>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</si>
  <si>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</si>
  <si>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</si>
  <si>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</si>
  <si>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</si>
  <si>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</si>
  <si>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</si>
  <si>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</si>
  <si>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</si>
  <si>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</si>
  <si>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</si>
  <si>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</si>
  <si>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</si>
  <si>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</si>
  <si>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</si>
  <si>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</si>
  <si>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</si>
  <si>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</si>
  <si>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</si>
  <si>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</si>
  <si>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</si>
  <si>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</si>
  <si>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</si>
  <si>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</si>
  <si>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</si>
  <si>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</si>
  <si>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</si>
  <si>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</si>
  <si>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</si>
  <si>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</si>
  <si>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</si>
  <si>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</si>
  <si>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</si>
  <si>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</si>
  <si>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</si>
  <si>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</si>
  <si>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</si>
  <si>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</si>
  <si>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</si>
  <si>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</si>
  <si>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</si>
  <si>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</si>
  <si>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</si>
  <si>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</si>
  <si>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</si>
  <si>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</si>
  <si>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</si>
  <si>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</si>
  <si>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</si>
  <si>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</si>
  <si>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</si>
  <si>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</si>
  <si>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</si>
  <si>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</si>
  <si>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</si>
  <si>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</si>
  <si>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</si>
  <si>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</si>
  <si>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</si>
  <si>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</si>
  <si>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</si>
  <si>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</si>
  <si>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</si>
  <si>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</si>
  <si>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</si>
  <si>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</si>
  <si>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</si>
  <si>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</si>
  <si>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</si>
  <si>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</si>
  <si>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</si>
  <si>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</si>
  <si>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</si>
  <si>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</si>
  <si>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</si>
  <si>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</si>
  <si>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</si>
  <si>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</si>
  <si>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</si>
  <si>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</si>
  <si>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</si>
  <si>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</si>
  <si>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</si>
  <si>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</si>
  <si>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</si>
  <si>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</si>
  <si>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</si>
  <si>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</si>
  <si>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</si>
  <si>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</si>
  <si>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</si>
  <si>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</si>
  <si>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</si>
  <si>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</si>
  <si>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</si>
  <si>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</si>
  <si>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</si>
  <si>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</si>
  <si>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</si>
  <si>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</si>
  <si>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</si>
  <si>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</si>
  <si>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</si>
  <si>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</si>
  <si>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</si>
  <si>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</si>
  <si>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</si>
  <si>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</si>
  <si>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</si>
  <si>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</si>
  <si>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</si>
  <si>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</si>
  <si>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</si>
  <si>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</si>
  <si>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</si>
  <si>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</si>
  <si>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</si>
  <si>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</si>
  <si>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</si>
  <si>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</si>
  <si>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</si>
  <si>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</si>
  <si>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</si>
  <si>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</si>
  <si>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</si>
  <si>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</si>
  <si>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</si>
  <si>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</si>
  <si>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</si>
  <si>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</si>
  <si>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</si>
  <si>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</si>
  <si>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</si>
  <si>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</si>
  <si>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</si>
  <si>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</si>
  <si>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</si>
  <si>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</si>
  <si>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</si>
  <si>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</si>
  <si>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</si>
  <si>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</si>
  <si>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</si>
  <si>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</si>
  <si>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</si>
  <si>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</si>
  <si>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</si>
  <si>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</si>
  <si>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</si>
  <si>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</si>
  <si>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</si>
  <si>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</si>
  <si>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</si>
  <si>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</si>
  <si>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</si>
  <si>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</si>
  <si>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</si>
  <si>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</si>
  <si>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</si>
  <si>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</si>
  <si>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</si>
  <si>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</si>
  <si>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</si>
  <si>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</si>
  <si>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</si>
  <si>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</si>
  <si>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</si>
  <si>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</si>
  <si>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</si>
  <si>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</si>
  <si>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</si>
  <si>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</si>
  <si>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</si>
  <si>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</si>
  <si>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</si>
  <si>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</si>
  <si>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</si>
  <si>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</si>
  <si>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</si>
  <si>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</si>
  <si>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</si>
  <si>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</si>
  <si>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</si>
  <si>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</si>
  <si>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</si>
  <si>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</si>
  <si>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</si>
  <si>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</si>
  <si>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</si>
  <si>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</si>
  <si>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</si>
  <si>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</si>
  <si>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</si>
  <si>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</si>
  <si>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</si>
  <si>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</si>
  <si>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</si>
  <si>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</si>
  <si>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</si>
  <si>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</si>
  <si>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</si>
  <si>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</si>
  <si>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</si>
  <si>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</si>
  <si>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</si>
  <si>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</si>
  <si>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</si>
  <si>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</si>
  <si>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</si>
  <si>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</si>
  <si>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</si>
  <si>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</si>
  <si>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</si>
  <si>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</si>
  <si>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</si>
  <si>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</si>
  <si>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</si>
  <si>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</si>
  <si>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</si>
  <si>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</si>
  <si>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</si>
  <si>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</si>
  <si>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</si>
  <si>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</si>
  <si>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</si>
  <si>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</si>
  <si>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</si>
  <si>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</si>
  <si>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</si>
  <si>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</si>
  <si>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</si>
  <si>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</si>
  <si>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</si>
  <si>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</si>
  <si>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</si>
  <si>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</si>
  <si>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</si>
  <si>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</si>
  <si>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</si>
  <si>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</si>
  <si>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</si>
  <si>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</si>
  <si>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</si>
  <si>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</si>
  <si>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</si>
  <si>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</si>
  <si>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</si>
  <si>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</si>
  <si>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</si>
  <si>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</si>
  <si>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</si>
  <si>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</si>
  <si>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</si>
  <si>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</si>
  <si>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</si>
  <si>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</si>
  <si>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</si>
  <si>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</si>
  <si>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</si>
  <si>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</si>
  <si>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</si>
  <si>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</si>
  <si>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</si>
  <si>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</si>
  <si>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</si>
  <si>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</si>
  <si>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</si>
  <si>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</si>
  <si>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</si>
  <si>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</si>
  <si>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</si>
  <si>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</si>
  <si>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</si>
  <si>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</si>
  <si>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</si>
  <si>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</si>
  <si>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</si>
  <si>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</si>
  <si>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</si>
  <si>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</si>
  <si>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</si>
  <si>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</si>
  <si>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</si>
  <si>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</si>
  <si>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</si>
  <si>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</si>
  <si>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</si>
  <si>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</si>
  <si>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</si>
  <si>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</si>
  <si>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</si>
  <si>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</si>
  <si>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</si>
  <si>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</si>
  <si>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</si>
  <si>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</si>
  <si>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</si>
  <si>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</si>
  <si>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</si>
  <si>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</si>
  <si>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</si>
  <si>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</si>
  <si>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</si>
  <si>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</si>
  <si>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</si>
  <si>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</si>
  <si>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</si>
  <si>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</si>
  <si>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</si>
  <si>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</si>
  <si>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</si>
  <si>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</si>
  <si>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</si>
  <si>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</si>
  <si>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</si>
  <si>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</si>
  <si>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</si>
  <si>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</si>
  <si>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</si>
  <si>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</si>
  <si>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</si>
  <si>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</si>
  <si>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</si>
  <si>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</si>
  <si>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</si>
  <si>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</si>
  <si>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</si>
  <si>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</si>
  <si>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</si>
  <si>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</si>
  <si>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</si>
  <si>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</si>
  <si>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</si>
  <si>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</si>
  <si>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</si>
  <si>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</si>
  <si>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</si>
  <si>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</si>
  <si>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</si>
  <si>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</si>
  <si>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</si>
  <si>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</si>
  <si>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</si>
  <si>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</si>
  <si>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</si>
  <si>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</si>
  <si>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</si>
  <si>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</si>
  <si>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</si>
  <si>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</si>
  <si>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</si>
  <si>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</si>
  <si>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</si>
  <si>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</si>
  <si>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</si>
  <si>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</si>
  <si>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</si>
  <si>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</si>
  <si>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</si>
  <si>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</si>
  <si>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</si>
  <si>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</si>
  <si>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</si>
  <si>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</si>
  <si>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</si>
  <si>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</si>
  <si>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</si>
  <si>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</si>
  <si>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</si>
  <si>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</si>
  <si>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</si>
  <si>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</si>
  <si>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</si>
  <si>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</si>
  <si>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</si>
  <si>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</si>
  <si>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</si>
  <si>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</si>
  <si>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</si>
  <si>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</si>
  <si>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</si>
  <si>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</si>
  <si>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</si>
  <si>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</si>
  <si>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</si>
  <si>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</si>
  <si>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</si>
  <si>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</si>
  <si>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</si>
  <si>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</si>
  <si>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</si>
  <si>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</si>
  <si>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</si>
  <si>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</si>
  <si>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</si>
  <si>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</si>
  <si>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INFANTIL-CDI-, DE CONFORMIDAD CON EL MANUAL OPERATIVODE LA MODALIDAD INSTITUCIONAL, EL LINEAMIENTO TECNICO PARA LA ATECION A LA PRIMERA INFANCIA Y LAS DIRECTRICES ESTABLECIDAS POR EL ICBF, EN ARMONIA CON LA POLITICA DE ESTADO PARA EL DESARROLLO INTEGRAL DE LA PIRMERA INFANCIA DE CERO A SIEMPRE.
PRESTAR LOS SERVICIOS DE EDUCACIÓN INICIAL EN EL MARCO DE LA ATENCIÓN INTEGRAL DESARROLLO INFANTIL EN MEDIO FAMILIAR-DIMF-, DE CONFORMIDAD CON EL MANUAL OPERATIVODE LA MODALIDAD FAMILIAR, EL LINEAMIENTO TECNICO PARA LA ATECION A LA PRIMERA INFANCIA Y LAS DIRECTRICES ESTABLECIDAS POR EL ICBF, EN ARMONIA CON LA POLITICA DE ESTADO PARA EL DESARROLLO INTEGRAL DE LA PIRMERA INFANCIA DE CERO A SIEMPRE.</t>
  </si>
  <si>
    <t>Fundacion Amor Fe y  Esperanza</t>
  </si>
  <si>
    <t>23/2018/358</t>
  </si>
  <si>
    <t>16/12/2018</t>
  </si>
  <si>
    <t>31/03/2020</t>
  </si>
  <si>
    <t>PRESTAR LOS SERVICIOS DE HOGARES COMUNITARIOS DE BIENESTAR FAMI- FAMILIAR, DE CONFORMIDAD CON LAS DIRECTRICES, LINEAMIENTOS Y PARÁMETROS ESTABLECIDOS POR EL ICBF, EN ARMONÍA CON LA POLÍTICA DE ESTADO PARA EL DESARROLLO INTEGRAL A LA PRIMERA INFANCIA DE CERO A SIEMPRE.</t>
  </si>
  <si>
    <t>23/2018/199</t>
  </si>
  <si>
    <t>13/07/2018</t>
  </si>
  <si>
    <t>15/12/2018</t>
  </si>
  <si>
    <t>23/2020/140</t>
  </si>
  <si>
    <t>24/02/2020</t>
  </si>
  <si>
    <t>31/12/2020</t>
  </si>
  <si>
    <t>23/2020/117</t>
  </si>
  <si>
    <t>23/2018/408</t>
  </si>
  <si>
    <t>23/2019/076</t>
  </si>
  <si>
    <t>18/01/2019</t>
  </si>
  <si>
    <t>30/12/2019</t>
  </si>
  <si>
    <t>23/2016/469</t>
  </si>
  <si>
    <t>26/10/2016</t>
  </si>
  <si>
    <t>31/07/2018</t>
  </si>
  <si>
    <t>23/2018/189</t>
  </si>
  <si>
    <t>01/08/2018</t>
  </si>
  <si>
    <t>31/10/2018</t>
  </si>
  <si>
    <t>23/2018/184</t>
  </si>
  <si>
    <t>23/2018/389</t>
  </si>
  <si>
    <t>23/2019/102</t>
  </si>
  <si>
    <t>23/2016/476</t>
  </si>
  <si>
    <t>23/2018/181</t>
  </si>
  <si>
    <t>24/07/2018</t>
  </si>
  <si>
    <t>23/2016/570</t>
  </si>
  <si>
    <t>16/12/2016</t>
  </si>
  <si>
    <t>15/12/2017</t>
  </si>
  <si>
    <t>PRESTAR LOS SERVICIOS DE EDUCACIÓN INICIAL EN EL MARCO DE LA ATENCIÓN INTEGRAL EN CENTROS DE DESARROLLO INFANTIL – CDI – Y DESARROLLO INFANTIL EN MEDIO FAMILIAR – DIMF, DE CONFORMIDAD CON LOS MANUALES OPERATIVOS DE LAS MODALIDADES INSTITUCIONAL Y FAMILIAR, EL LINEAMIENTO TÉCNICO PARA LA ATENCIÓN A LA PRIMERA INFANCIA Y LAS DIRECTRICES ESTABLECIDAS POR L ICBF, EN ARMONÍA CON LA POLÍTICA DE ESTADO PARA EL DESARROLLO INTEGRAL DE LA PRIMERA INFANCIA DE CERO A SIEMBRE.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</si>
  <si>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</si>
  <si>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</si>
  <si>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 EN SITUACIÓN DE VULNERABILIDAD DE CONFORMIDAD CON LA DIRECCIONES, LINEAMIENTOS Y PARÁMETROS ESTABLECIDOS POR EL ICBF, EN LA SIGUIENTES FORMA DE ATENCIÓN FAMI.</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</si>
  <si>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</si>
  <si>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SIEMBRE</t>
  </si>
  <si>
    <t>ATENDER A LA PRIMERA INFANCIA EN EL MARCO DE LA ESTRATEGIA (DE CERO A SIEMPRE), ESPECÍFICAMENTE A LOS NIÑOS Y NIÑAS MENORES DE CINCO (5) AÑOS DE FAMILIAS EN SITUACIÓN DE VULNERABILIDAD DE CONFORMIDAD CON LAS DIRECTRICES, LINEAMIENTOS Y PARÁMETROS ESTABLECIDO POR EL ICBF, EN LAS SIGUIENTES FORMAS DE ATENCIÓN: HOGARES COMUNITARIOS DE BIENESTAR FAMI</t>
  </si>
  <si>
    <t>23/2018/347</t>
  </si>
  <si>
    <t>23/2016/567</t>
  </si>
  <si>
    <t>23/2016/349</t>
  </si>
  <si>
    <t>01/08/2016</t>
  </si>
  <si>
    <t>31/10/2016</t>
  </si>
  <si>
    <t>23/2016/487</t>
  </si>
  <si>
    <t>01/11/2016</t>
  </si>
  <si>
    <t>15/12/2016</t>
  </si>
  <si>
    <t>23/2018/362</t>
  </si>
  <si>
    <t>23/2016/413</t>
  </si>
  <si>
    <t>10/10/2016</t>
  </si>
  <si>
    <t>23/2018/182</t>
  </si>
  <si>
    <t>70/535/2016</t>
  </si>
  <si>
    <t>70/2016/0176</t>
  </si>
  <si>
    <t>01/02/2016</t>
  </si>
  <si>
    <t>31/05/2016</t>
  </si>
  <si>
    <t>70/2016/0165</t>
  </si>
  <si>
    <t>02/02/2016</t>
  </si>
  <si>
    <t>01/10/2016</t>
  </si>
  <si>
    <t>70/0167/2011</t>
  </si>
  <si>
    <t>01/02/2011</t>
  </si>
  <si>
    <t>31/12/2011</t>
  </si>
  <si>
    <t>02/02/2010</t>
  </si>
  <si>
    <t>31/12/2010</t>
  </si>
  <si>
    <t>70/18/2010/150</t>
  </si>
  <si>
    <t>01/02/2012</t>
  </si>
  <si>
    <t>30/12/2012</t>
  </si>
  <si>
    <t>70/0134/2015</t>
  </si>
  <si>
    <t>06/02/2015</t>
  </si>
  <si>
    <t>31/12/2015</t>
  </si>
  <si>
    <t>70/2014/0141</t>
  </si>
  <si>
    <t>21/01/2014</t>
  </si>
  <si>
    <t>30/01/2015</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</si>
  <si>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“CDI”</t>
  </si>
  <si>
    <t>PRESTAR LOS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</si>
  <si>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EN LA MODALIDAD DE HCB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</si>
  <si>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LAS MODALIDADES DE LOS HOGARES COMUNITARIOS DE BIENESTAR FAMILIAR EN LAS SIGUIENTES FORMAS DE ATENCIÓN: FAMILIARES, MÚLTIPLES, GRUPALES, EMPRESARIALES, JARDINES SOCIALES Y EN LA MODALIDAD FAMI.</t>
  </si>
  <si>
    <t>ATENDER A LA PRIMERA INFANCIA EN EL MARCO DE LA ESTRATEGIA (DE CERO A SIEMPRE) ESPECIFICAMENTE A LOS NIÑOS Y NIÑAS MENORES DE CINCO (5) AÑOS DE FAMILIA EN SITUACION DE VULNERABILIDAD DE CONFORMIDAD CON LA DIRECCIONES, LINEAMIENTOS Y PARAMETROS ESTABLECIDOS POR EL ICBF, EN LAS SIGUIENTES FORMAS DE ATENCION: HOGARES COMUNITARIOS DE BIENESTAR TRADICIONALES, FAMILIARES, MULTIPLES, AGRUPADOS, EMPRESARIALES JARDINES SOCIALES, FAMIY HOGARES COMUNITARIOS INTEGRALES.</t>
  </si>
  <si>
    <t>BRINDAR ATENCIÓN A LA PRIMERA INFANCIA NIÑOS,  MENORES DE CINCO(5) AÑOS DE FAMILIAS EN SITUACIÓN DE VULNERABILIDAD ECONÓMICA SOCIAL, CULTURAL, NUTRICIÓN, Y PSICOAFECTIVA, A TRAVÉS DE LOS HOGARES COMUNITARIOS DE BIENESTAR MODALIDAD DE CERO A CINCO AÑOS EN LAS SIGUIENTES FORMAS DE ATENCIÓN FAMILIARES, PRIORITARIAMENTE EN LA CONDICIÓN DE DESPLAZAMIENTO Y MODALIDAD FAMI, APOYAR A LAS FAMILIAS EN DESARROLLO CON MUJERES GESTANTES, MADRES LACTANTES Y NIÑOS Y NIÑAS MENORES DE DOS (2) AÑOS DE EDAD QUE SE ENCUENTRAN E VULNERABILIDAD.</t>
  </si>
  <si>
    <t>BRINDAR ATENCIÓN A LA PRIMERA INFANCIA, NIÑOS Y NIÑAS MENORES DE 5 AÑOS DE FAMILIAS EN SITUACIÓN DE VULNERABILIDAD ECONÓMICA, SOCIAL, CULTURAL, NUTRICIONAL Y PISCO AFECTIVA, A TRÁVES DE LOS HOGARES COMUNITARIOS DE BIENESTAR MODALIDAD DE CERO A CINCO AÑOS, EN LAS SIGUIENTES FORMAS DE ATENCIÓN: FAMILIARES, PRIORITARIAMENTE EN LA CONDICIÓN DE CONDICIÓN DE DESPLAZAMIENTO Y MODALIDAD FAMI, APOYAR A LAS FAMILIAS EN DESARROLLO CON MUJERES GESTANTES, MADRES LACTANTES Y NIÑOS Y NIÑAS MENORES DE DOS (2) AÑOS DE EDAD QUE SE ENCUENTRAN E VULNERABILIDAD.</t>
  </si>
  <si>
    <t>23/372/2020</t>
  </si>
  <si>
    <t>23/353/2020</t>
  </si>
  <si>
    <t>70/0411/2020</t>
  </si>
  <si>
    <t>PRESTAR LOS SERVICIOS PARA LA ATENCION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</si>
  <si>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SIEMPRE  EL LINEAMIENTO TÉCNICO PARA LA ATENCIÓN A LA PRIMERA INFANCIA Y LAS DIRECTRICES ESTABLECIDAS POR L ICBF, EN ARMONÍA CON LA POLÍTICA DE ESTADO PARA EL DESARROLLO INTEGRAL DE LA PRIMERA INFANCIA DE CERO A SIEMBRE.</t>
  </si>
  <si>
    <t>NO</t>
  </si>
  <si>
    <t>SI</t>
  </si>
  <si>
    <t>MILADYS DEL CARMEN VERGARA MENDEZ</t>
  </si>
  <si>
    <t>MARINA DEL CARMEN MORENO BATISTA</t>
  </si>
  <si>
    <t>70/096/2010</t>
  </si>
  <si>
    <t>23/2016/514</t>
  </si>
  <si>
    <t>23/2016/455</t>
  </si>
  <si>
    <t>23/2016/350</t>
  </si>
  <si>
    <t>Calle 17A N° 8B - 117  Barrio Balboa</t>
  </si>
  <si>
    <t>7862655</t>
  </si>
  <si>
    <t>fundamfesp2017@gmail.com</t>
  </si>
  <si>
    <t>2021-23-10000734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</si>
</sst>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lef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2771</v>
      </c>
      <c r="D15" s="35"/>
      <c r="E15" s="35"/>
      <c r="F15" s="5"/>
      <c r="G15" s="32" t="s">
        <v>1168</v>
      </c>
      <c r="H15" s="103" t="s">
        <v>220</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823005303</v>
      </c>
      <c r="C20" s="5"/>
      <c r="D20" s="73"/>
      <c r="E20" s="5"/>
      <c r="F20" s="5"/>
      <c r="G20" s="5"/>
      <c r="H20" s="243"/>
      <c r="I20" s="144" t="s">
        <v>220</v>
      </c>
      <c r="J20" s="145" t="s">
        <v>504</v>
      </c>
      <c r="K20" s="146">
        <v>4948252096</v>
      </c>
      <c r="L20" s="147">
        <v>44242</v>
      </c>
      <c r="M20" s="147">
        <v>44561</v>
      </c>
      <c r="N20" s="132">
        <f>+(M20-L20)/30</f>
        <v>10.633333333333333</v>
      </c>
      <c r="O20" s="135"/>
      <c r="U20" s="131"/>
      <c r="V20" s="105">
        <f ca="1">NOW()</f>
        <v>44194.736089004633</v>
      </c>
      <c r="W20" s="105">
        <f ca="1">NOW()</f>
        <v>44194.736089004633</v>
      </c>
    </row>
    <row r="21" spans="1:23" ht="30" customHeight="1" outlineLevel="1" x14ac:dyDescent="0.25">
      <c r="A21" s="9"/>
      <c r="B21" s="71"/>
      <c r="C21" s="5"/>
      <c r="D21" s="5"/>
      <c r="E21" s="5"/>
      <c r="F21" s="5"/>
      <c r="G21" s="5"/>
      <c r="H21" s="70"/>
      <c r="I21" s="144" t="s">
        <v>220</v>
      </c>
      <c r="J21" s="145" t="s">
        <v>487</v>
      </c>
      <c r="K21" s="146"/>
      <c r="L21" s="147"/>
      <c r="M21" s="147"/>
      <c r="N21" s="132">
        <f t="shared" ref="N21:N35" si="0">+(M21-L21)/30</f>
        <v>0</v>
      </c>
      <c r="O21" s="136"/>
    </row>
    <row r="22" spans="1:23" ht="30" customHeight="1" outlineLevel="1" x14ac:dyDescent="0.25">
      <c r="A22" s="9"/>
      <c r="B22" s="71"/>
      <c r="C22" s="5"/>
      <c r="D22" s="5"/>
      <c r="E22" s="5"/>
      <c r="F22" s="5"/>
      <c r="G22" s="5"/>
      <c r="H22" s="70"/>
      <c r="I22" s="144" t="s">
        <v>220</v>
      </c>
      <c r="J22" s="145" t="s">
        <v>489</v>
      </c>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FUNDACION AMOR FE Y ESPERANZA</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2677</v>
      </c>
      <c r="C48" s="112" t="s">
        <v>32</v>
      </c>
      <c r="D48" s="110" t="s">
        <v>2678</v>
      </c>
      <c r="E48" s="142" t="s">
        <v>2679</v>
      </c>
      <c r="F48" s="142" t="s">
        <v>2680</v>
      </c>
      <c r="G48" s="155">
        <f>IF(AND(E48&lt;&gt;"",F48&lt;&gt;""),((F48-E48)/30),"")</f>
        <v>15.7</v>
      </c>
      <c r="H48" s="114" t="s">
        <v>2681</v>
      </c>
      <c r="I48" s="113" t="s">
        <v>220</v>
      </c>
      <c r="J48" s="113" t="s">
        <v>503</v>
      </c>
      <c r="K48" s="116">
        <v>2702525311</v>
      </c>
      <c r="L48" s="115" t="s">
        <v>1148</v>
      </c>
      <c r="M48" s="117">
        <v>1</v>
      </c>
      <c r="N48" s="115" t="s">
        <v>27</v>
      </c>
      <c r="O48" s="115" t="s">
        <v>1148</v>
      </c>
      <c r="P48" s="78"/>
    </row>
    <row r="49" spans="1:16" s="6" customFormat="1" ht="24.75" customHeight="1" x14ac:dyDescent="0.25">
      <c r="A49" s="140">
        <v>2</v>
      </c>
      <c r="B49" s="111" t="s">
        <v>2677</v>
      </c>
      <c r="C49" s="112" t="s">
        <v>32</v>
      </c>
      <c r="D49" s="110" t="s">
        <v>2682</v>
      </c>
      <c r="E49" s="142" t="s">
        <v>2683</v>
      </c>
      <c r="F49" s="142" t="s">
        <v>2684</v>
      </c>
      <c r="G49" s="155">
        <f t="shared" ref="G49:G50" si="2">IF(AND(E49&lt;&gt;"",F49&lt;&gt;""),((F49-E49)/30),"")</f>
        <v>5.166666666666667</v>
      </c>
      <c r="H49" s="114" t="s">
        <v>2681</v>
      </c>
      <c r="I49" s="113" t="s">
        <v>220</v>
      </c>
      <c r="J49" s="113" t="s">
        <v>502</v>
      </c>
      <c r="K49" s="116">
        <v>878278410</v>
      </c>
      <c r="L49" s="115" t="s">
        <v>1148</v>
      </c>
      <c r="M49" s="117">
        <v>1</v>
      </c>
      <c r="N49" s="115" t="s">
        <v>27</v>
      </c>
      <c r="O49" s="115" t="s">
        <v>1148</v>
      </c>
      <c r="P49" s="78"/>
    </row>
    <row r="50" spans="1:16" s="6" customFormat="1" ht="24.75" customHeight="1" x14ac:dyDescent="0.25">
      <c r="A50" s="140">
        <v>3</v>
      </c>
      <c r="B50" s="122" t="s">
        <v>2677</v>
      </c>
      <c r="C50" s="124" t="s">
        <v>32</v>
      </c>
      <c r="D50" s="121" t="s">
        <v>2678</v>
      </c>
      <c r="E50" s="142" t="s">
        <v>2679</v>
      </c>
      <c r="F50" s="142" t="s">
        <v>2680</v>
      </c>
      <c r="G50" s="155">
        <f t="shared" si="2"/>
        <v>15.7</v>
      </c>
      <c r="H50" s="119" t="s">
        <v>2681</v>
      </c>
      <c r="I50" s="113" t="s">
        <v>220</v>
      </c>
      <c r="J50" s="113" t="s">
        <v>502</v>
      </c>
      <c r="K50" s="116">
        <v>2702525311</v>
      </c>
      <c r="L50" s="115" t="s">
        <v>1148</v>
      </c>
      <c r="M50" s="117">
        <v>1</v>
      </c>
      <c r="N50" s="115" t="s">
        <v>27</v>
      </c>
      <c r="O50" s="115" t="s">
        <v>1148</v>
      </c>
      <c r="P50" s="78"/>
    </row>
    <row r="51" spans="1:16" s="6" customFormat="1" ht="24.75" customHeight="1" outlineLevel="1" x14ac:dyDescent="0.25">
      <c r="A51" s="140">
        <v>4</v>
      </c>
      <c r="B51" s="111" t="s">
        <v>2677</v>
      </c>
      <c r="C51" s="112" t="s">
        <v>32</v>
      </c>
      <c r="D51" s="110" t="s">
        <v>2685</v>
      </c>
      <c r="E51" s="142" t="s">
        <v>2686</v>
      </c>
      <c r="F51" s="142" t="s">
        <v>2687</v>
      </c>
      <c r="G51" s="155">
        <f t="shared" ref="G51:G107" si="3">IF(AND(E51&lt;&gt;"",F51&lt;&gt;""),((F51-E51)/30),"")</f>
        <v>10.366666666666667</v>
      </c>
      <c r="H51" s="114" t="s">
        <v>2708</v>
      </c>
      <c r="I51" s="113" t="s">
        <v>220</v>
      </c>
      <c r="J51" s="113" t="s">
        <v>487</v>
      </c>
      <c r="K51" s="116">
        <v>3350882908</v>
      </c>
      <c r="L51" s="115" t="s">
        <v>1148</v>
      </c>
      <c r="M51" s="117">
        <v>1</v>
      </c>
      <c r="N51" s="115" t="s">
        <v>1151</v>
      </c>
      <c r="O51" s="115" t="s">
        <v>1148</v>
      </c>
      <c r="P51" s="78"/>
    </row>
    <row r="52" spans="1:16" s="7" customFormat="1" ht="24.75" customHeight="1" outlineLevel="1" x14ac:dyDescent="0.25">
      <c r="A52" s="141">
        <v>5</v>
      </c>
      <c r="B52" s="111" t="s">
        <v>2677</v>
      </c>
      <c r="C52" s="112" t="s">
        <v>32</v>
      </c>
      <c r="D52" s="110" t="s">
        <v>2688</v>
      </c>
      <c r="E52" s="142" t="s">
        <v>2686</v>
      </c>
      <c r="F52" s="142" t="s">
        <v>2687</v>
      </c>
      <c r="G52" s="155">
        <f t="shared" si="3"/>
        <v>10.366666666666667</v>
      </c>
      <c r="H52" s="119" t="s">
        <v>2709</v>
      </c>
      <c r="I52" s="113" t="s">
        <v>220</v>
      </c>
      <c r="J52" s="113" t="s">
        <v>487</v>
      </c>
      <c r="K52" s="116">
        <v>3819713349</v>
      </c>
      <c r="L52" s="115" t="s">
        <v>1148</v>
      </c>
      <c r="M52" s="117">
        <v>1</v>
      </c>
      <c r="N52" s="115" t="s">
        <v>1151</v>
      </c>
      <c r="O52" s="115" t="s">
        <v>1148</v>
      </c>
      <c r="P52" s="79"/>
    </row>
    <row r="53" spans="1:16" s="7" customFormat="1" ht="24.75" customHeight="1" outlineLevel="1" x14ac:dyDescent="0.25">
      <c r="A53" s="141">
        <v>6</v>
      </c>
      <c r="B53" s="111" t="s">
        <v>2677</v>
      </c>
      <c r="C53" s="112" t="s">
        <v>32</v>
      </c>
      <c r="D53" s="110" t="s">
        <v>2689</v>
      </c>
      <c r="E53" s="142" t="s">
        <v>2679</v>
      </c>
      <c r="F53" s="142" t="s">
        <v>2680</v>
      </c>
      <c r="G53" s="155">
        <f t="shared" si="3"/>
        <v>15.7</v>
      </c>
      <c r="H53" s="119" t="s">
        <v>2681</v>
      </c>
      <c r="I53" s="113" t="s">
        <v>220</v>
      </c>
      <c r="J53" s="113" t="s">
        <v>487</v>
      </c>
      <c r="K53" s="116">
        <v>6045307791</v>
      </c>
      <c r="L53" s="115" t="s">
        <v>1148</v>
      </c>
      <c r="M53" s="117">
        <v>1</v>
      </c>
      <c r="N53" s="115" t="s">
        <v>1151</v>
      </c>
      <c r="O53" s="115" t="s">
        <v>1148</v>
      </c>
      <c r="P53" s="79"/>
    </row>
    <row r="54" spans="1:16" s="7" customFormat="1" ht="24.75" customHeight="1" outlineLevel="1" x14ac:dyDescent="0.25">
      <c r="A54" s="141">
        <v>7</v>
      </c>
      <c r="B54" s="111" t="s">
        <v>2677</v>
      </c>
      <c r="C54" s="112" t="s">
        <v>32</v>
      </c>
      <c r="D54" s="110" t="s">
        <v>2690</v>
      </c>
      <c r="E54" s="142" t="s">
        <v>2691</v>
      </c>
      <c r="F54" s="142" t="s">
        <v>2692</v>
      </c>
      <c r="G54" s="155">
        <f t="shared" si="3"/>
        <v>11.533333333333333</v>
      </c>
      <c r="H54" s="114" t="s">
        <v>2710</v>
      </c>
      <c r="I54" s="113" t="s">
        <v>220</v>
      </c>
      <c r="J54" s="113" t="s">
        <v>487</v>
      </c>
      <c r="K54" s="118">
        <v>2805851010</v>
      </c>
      <c r="L54" s="115" t="s">
        <v>1148</v>
      </c>
      <c r="M54" s="117">
        <v>1</v>
      </c>
      <c r="N54" s="115" t="s">
        <v>27</v>
      </c>
      <c r="O54" s="115" t="s">
        <v>1148</v>
      </c>
      <c r="P54" s="79"/>
    </row>
    <row r="55" spans="1:16" s="7" customFormat="1" ht="24.75" customHeight="1" outlineLevel="1" x14ac:dyDescent="0.25">
      <c r="A55" s="141">
        <v>8</v>
      </c>
      <c r="B55" s="111" t="s">
        <v>2677</v>
      </c>
      <c r="C55" s="112" t="s">
        <v>32</v>
      </c>
      <c r="D55" s="110" t="s">
        <v>2693</v>
      </c>
      <c r="E55" s="142" t="s">
        <v>2694</v>
      </c>
      <c r="F55" s="142" t="s">
        <v>2695</v>
      </c>
      <c r="G55" s="155">
        <f t="shared" si="3"/>
        <v>21.433333333333334</v>
      </c>
      <c r="H55" s="114" t="s">
        <v>2711</v>
      </c>
      <c r="I55" s="113" t="s">
        <v>220</v>
      </c>
      <c r="J55" s="113" t="s">
        <v>487</v>
      </c>
      <c r="K55" s="118">
        <v>4888756572</v>
      </c>
      <c r="L55" s="115" t="s">
        <v>1148</v>
      </c>
      <c r="M55" s="117">
        <v>1</v>
      </c>
      <c r="N55" s="115" t="s">
        <v>27</v>
      </c>
      <c r="O55" s="115" t="s">
        <v>26</v>
      </c>
      <c r="P55" s="79"/>
    </row>
    <row r="56" spans="1:16" s="7" customFormat="1" ht="24.75" customHeight="1" outlineLevel="1" x14ac:dyDescent="0.25">
      <c r="A56" s="141">
        <v>9</v>
      </c>
      <c r="B56" s="111" t="s">
        <v>2677</v>
      </c>
      <c r="C56" s="112" t="s">
        <v>32</v>
      </c>
      <c r="D56" s="110" t="s">
        <v>2696</v>
      </c>
      <c r="E56" s="142" t="s">
        <v>2697</v>
      </c>
      <c r="F56" s="142" t="s">
        <v>2698</v>
      </c>
      <c r="G56" s="155">
        <f t="shared" si="3"/>
        <v>3.0333333333333332</v>
      </c>
      <c r="H56" s="114" t="s">
        <v>2712</v>
      </c>
      <c r="I56" s="113" t="s">
        <v>220</v>
      </c>
      <c r="J56" s="113" t="s">
        <v>487</v>
      </c>
      <c r="K56" s="118">
        <v>1054948525</v>
      </c>
      <c r="L56" s="115" t="s">
        <v>1148</v>
      </c>
      <c r="M56" s="117">
        <v>1</v>
      </c>
      <c r="N56" s="115" t="s">
        <v>27</v>
      </c>
      <c r="O56" s="115" t="s">
        <v>26</v>
      </c>
      <c r="P56" s="79"/>
    </row>
    <row r="57" spans="1:16" s="7" customFormat="1" ht="24.75" customHeight="1" outlineLevel="1" x14ac:dyDescent="0.25">
      <c r="A57" s="141">
        <v>10</v>
      </c>
      <c r="B57" s="64" t="s">
        <v>2677</v>
      </c>
      <c r="C57" s="65" t="s">
        <v>32</v>
      </c>
      <c r="D57" s="63" t="s">
        <v>2699</v>
      </c>
      <c r="E57" s="142" t="s">
        <v>2697</v>
      </c>
      <c r="F57" s="142" t="s">
        <v>2684</v>
      </c>
      <c r="G57" s="155">
        <f t="shared" si="3"/>
        <v>4.5333333333333332</v>
      </c>
      <c r="H57" s="64" t="s">
        <v>2681</v>
      </c>
      <c r="I57" s="63" t="s">
        <v>220</v>
      </c>
      <c r="J57" s="63" t="s">
        <v>487</v>
      </c>
      <c r="K57" s="66">
        <v>1951729800</v>
      </c>
      <c r="L57" s="65" t="s">
        <v>1148</v>
      </c>
      <c r="M57" s="67">
        <v>1</v>
      </c>
      <c r="N57" s="65" t="s">
        <v>27</v>
      </c>
      <c r="O57" s="65" t="s">
        <v>1148</v>
      </c>
      <c r="P57" s="79"/>
    </row>
    <row r="58" spans="1:16" s="7" customFormat="1" ht="24.75" customHeight="1" outlineLevel="1" x14ac:dyDescent="0.25">
      <c r="A58" s="141">
        <v>11</v>
      </c>
      <c r="B58" s="64" t="s">
        <v>2677</v>
      </c>
      <c r="C58" s="65" t="s">
        <v>32</v>
      </c>
      <c r="D58" s="63" t="s">
        <v>2700</v>
      </c>
      <c r="E58" s="142" t="s">
        <v>2679</v>
      </c>
      <c r="F58" s="142" t="s">
        <v>2680</v>
      </c>
      <c r="G58" s="155">
        <f t="shared" si="3"/>
        <v>15.7</v>
      </c>
      <c r="H58" s="64" t="s">
        <v>2681</v>
      </c>
      <c r="I58" s="63" t="s">
        <v>220</v>
      </c>
      <c r="J58" s="63" t="s">
        <v>497</v>
      </c>
      <c r="K58" s="66">
        <v>3958723845</v>
      </c>
      <c r="L58" s="65" t="s">
        <v>1148</v>
      </c>
      <c r="M58" s="67">
        <v>1</v>
      </c>
      <c r="N58" s="65" t="s">
        <v>1151</v>
      </c>
      <c r="O58" s="65" t="s">
        <v>1148</v>
      </c>
      <c r="P58" s="79"/>
    </row>
    <row r="59" spans="1:16" s="7" customFormat="1" ht="24.75" customHeight="1" outlineLevel="1" x14ac:dyDescent="0.25">
      <c r="A59" s="141">
        <v>12</v>
      </c>
      <c r="B59" s="64" t="s">
        <v>2677</v>
      </c>
      <c r="C59" s="65" t="s">
        <v>32</v>
      </c>
      <c r="D59" s="63" t="s">
        <v>2701</v>
      </c>
      <c r="E59" s="172">
        <v>43483</v>
      </c>
      <c r="F59" s="172">
        <v>43829</v>
      </c>
      <c r="G59" s="155">
        <f t="shared" si="3"/>
        <v>11.533333333333333</v>
      </c>
      <c r="H59" s="64" t="s">
        <v>2713</v>
      </c>
      <c r="I59" s="63" t="s">
        <v>220</v>
      </c>
      <c r="J59" s="63" t="s">
        <v>497</v>
      </c>
      <c r="K59" s="66">
        <v>968111322</v>
      </c>
      <c r="L59" s="65" t="s">
        <v>1148</v>
      </c>
      <c r="M59" s="67">
        <v>1</v>
      </c>
      <c r="N59" s="65" t="s">
        <v>1151</v>
      </c>
      <c r="O59" s="65" t="s">
        <v>1148</v>
      </c>
      <c r="P59" s="79"/>
    </row>
    <row r="60" spans="1:16" s="7" customFormat="1" ht="24.75" customHeight="1" outlineLevel="1" x14ac:dyDescent="0.25">
      <c r="A60" s="141">
        <v>13</v>
      </c>
      <c r="B60" s="64" t="s">
        <v>2677</v>
      </c>
      <c r="C60" s="65" t="s">
        <v>32</v>
      </c>
      <c r="D60" s="63" t="s">
        <v>2702</v>
      </c>
      <c r="E60" s="142" t="s">
        <v>2694</v>
      </c>
      <c r="F60" s="142" t="s">
        <v>2695</v>
      </c>
      <c r="G60" s="155">
        <f t="shared" si="3"/>
        <v>21.433333333333334</v>
      </c>
      <c r="H60" s="64" t="s">
        <v>2714</v>
      </c>
      <c r="I60" s="63" t="s">
        <v>220</v>
      </c>
      <c r="J60" s="63" t="s">
        <v>497</v>
      </c>
      <c r="K60" s="66">
        <v>3163313076</v>
      </c>
      <c r="L60" s="65" t="s">
        <v>1148</v>
      </c>
      <c r="M60" s="67">
        <v>1</v>
      </c>
      <c r="N60" s="65" t="s">
        <v>27</v>
      </c>
      <c r="O60" s="65" t="s">
        <v>26</v>
      </c>
      <c r="P60" s="79"/>
    </row>
    <row r="61" spans="1:16" s="7" customFormat="1" ht="24.75" customHeight="1" outlineLevel="1" x14ac:dyDescent="0.25">
      <c r="A61" s="141">
        <v>14</v>
      </c>
      <c r="B61" s="64" t="s">
        <v>2677</v>
      </c>
      <c r="C61" s="65" t="s">
        <v>32</v>
      </c>
      <c r="D61" s="63" t="s">
        <v>2703</v>
      </c>
      <c r="E61" s="142" t="s">
        <v>2704</v>
      </c>
      <c r="F61" s="142" t="s">
        <v>2684</v>
      </c>
      <c r="G61" s="155">
        <f t="shared" si="3"/>
        <v>4.8</v>
      </c>
      <c r="H61" s="64" t="s">
        <v>2681</v>
      </c>
      <c r="I61" s="63" t="s">
        <v>220</v>
      </c>
      <c r="J61" s="63" t="s">
        <v>497</v>
      </c>
      <c r="K61" s="66">
        <v>1288141668</v>
      </c>
      <c r="L61" s="65" t="s">
        <v>1148</v>
      </c>
      <c r="M61" s="67">
        <v>1</v>
      </c>
      <c r="N61" s="65" t="s">
        <v>27</v>
      </c>
      <c r="O61" s="65" t="s">
        <v>1148</v>
      </c>
      <c r="P61" s="79"/>
    </row>
    <row r="62" spans="1:16" s="7" customFormat="1" ht="24.75" customHeight="1" outlineLevel="1" x14ac:dyDescent="0.25">
      <c r="A62" s="141">
        <v>15</v>
      </c>
      <c r="B62" s="64" t="s">
        <v>2677</v>
      </c>
      <c r="C62" s="65" t="s">
        <v>32</v>
      </c>
      <c r="D62" s="63" t="s">
        <v>2705</v>
      </c>
      <c r="E62" s="142" t="s">
        <v>2706</v>
      </c>
      <c r="F62" s="142" t="s">
        <v>2707</v>
      </c>
      <c r="G62" s="155">
        <f t="shared" si="3"/>
        <v>12.133333333333333</v>
      </c>
      <c r="H62" s="64" t="s">
        <v>2711</v>
      </c>
      <c r="I62" s="63" t="s">
        <v>220</v>
      </c>
      <c r="J62" s="63" t="s">
        <v>497</v>
      </c>
      <c r="K62" s="66">
        <v>1539121716</v>
      </c>
      <c r="L62" s="65" t="s">
        <v>1148</v>
      </c>
      <c r="M62" s="67">
        <v>1</v>
      </c>
      <c r="N62" s="65" t="s">
        <v>27</v>
      </c>
      <c r="O62" s="65" t="s">
        <v>1148</v>
      </c>
      <c r="P62" s="79"/>
    </row>
    <row r="63" spans="1:16" s="7" customFormat="1" ht="24.75" customHeight="1" outlineLevel="1" x14ac:dyDescent="0.25">
      <c r="A63" s="141">
        <v>16</v>
      </c>
      <c r="B63" s="64" t="s">
        <v>2677</v>
      </c>
      <c r="C63" s="65" t="s">
        <v>32</v>
      </c>
      <c r="D63" s="63" t="s">
        <v>2715</v>
      </c>
      <c r="E63" s="142" t="s">
        <v>2679</v>
      </c>
      <c r="F63" s="142" t="s">
        <v>2680</v>
      </c>
      <c r="G63" s="155">
        <f t="shared" si="3"/>
        <v>15.7</v>
      </c>
      <c r="H63" s="64" t="s">
        <v>2681</v>
      </c>
      <c r="I63" s="63" t="s">
        <v>220</v>
      </c>
      <c r="J63" s="63" t="s">
        <v>515</v>
      </c>
      <c r="K63" s="66">
        <v>726197048</v>
      </c>
      <c r="L63" s="65" t="s">
        <v>1148</v>
      </c>
      <c r="M63" s="67">
        <v>1</v>
      </c>
      <c r="N63" s="65" t="s">
        <v>1151</v>
      </c>
      <c r="O63" s="65" t="s">
        <v>1148</v>
      </c>
      <c r="P63" s="79"/>
    </row>
    <row r="64" spans="1:16" s="7" customFormat="1" ht="24.75" customHeight="1" outlineLevel="1" x14ac:dyDescent="0.25">
      <c r="A64" s="141">
        <v>17</v>
      </c>
      <c r="B64" s="64" t="s">
        <v>2677</v>
      </c>
      <c r="C64" s="65" t="s">
        <v>32</v>
      </c>
      <c r="D64" s="63" t="s">
        <v>2716</v>
      </c>
      <c r="E64" s="142" t="s">
        <v>2706</v>
      </c>
      <c r="F64" s="142" t="s">
        <v>2707</v>
      </c>
      <c r="G64" s="155">
        <f t="shared" si="3"/>
        <v>12.133333333333333</v>
      </c>
      <c r="H64" s="64" t="s">
        <v>2748</v>
      </c>
      <c r="I64" s="63" t="s">
        <v>220</v>
      </c>
      <c r="J64" s="63" t="s">
        <v>513</v>
      </c>
      <c r="K64" s="66">
        <v>3026717635</v>
      </c>
      <c r="L64" s="65" t="s">
        <v>1148</v>
      </c>
      <c r="M64" s="67">
        <v>1</v>
      </c>
      <c r="N64" s="65" t="s">
        <v>27</v>
      </c>
      <c r="O64" s="65" t="s">
        <v>1148</v>
      </c>
      <c r="P64" s="79"/>
    </row>
    <row r="65" spans="1:16" s="7" customFormat="1" ht="24.75" customHeight="1" outlineLevel="1" x14ac:dyDescent="0.25">
      <c r="A65" s="141">
        <v>18</v>
      </c>
      <c r="B65" s="64" t="s">
        <v>2677</v>
      </c>
      <c r="C65" s="65" t="s">
        <v>32</v>
      </c>
      <c r="D65" s="63" t="s">
        <v>2717</v>
      </c>
      <c r="E65" s="142" t="s">
        <v>2718</v>
      </c>
      <c r="F65" s="142" t="s">
        <v>2719</v>
      </c>
      <c r="G65" s="155">
        <f t="shared" si="3"/>
        <v>3.0333333333333332</v>
      </c>
      <c r="H65" s="64" t="s">
        <v>2748</v>
      </c>
      <c r="I65" s="63" t="s">
        <v>220</v>
      </c>
      <c r="J65" s="63" t="s">
        <v>513</v>
      </c>
      <c r="K65" s="66">
        <v>617314470</v>
      </c>
      <c r="L65" s="65" t="s">
        <v>1148</v>
      </c>
      <c r="M65" s="67">
        <v>1</v>
      </c>
      <c r="N65" s="65" t="s">
        <v>27</v>
      </c>
      <c r="O65" s="65" t="s">
        <v>1148</v>
      </c>
      <c r="P65" s="79"/>
    </row>
    <row r="66" spans="1:16" s="7" customFormat="1" ht="24.75" customHeight="1" outlineLevel="1" x14ac:dyDescent="0.25">
      <c r="A66" s="141">
        <v>19</v>
      </c>
      <c r="B66" s="64" t="s">
        <v>2677</v>
      </c>
      <c r="C66" s="65" t="s">
        <v>32</v>
      </c>
      <c r="D66" s="63" t="s">
        <v>2720</v>
      </c>
      <c r="E66" s="142" t="s">
        <v>2721</v>
      </c>
      <c r="F66" s="142" t="s">
        <v>2722</v>
      </c>
      <c r="G66" s="155">
        <f t="shared" si="3"/>
        <v>1.4666666666666666</v>
      </c>
      <c r="H66" s="64" t="s">
        <v>2749</v>
      </c>
      <c r="I66" s="63" t="s">
        <v>220</v>
      </c>
      <c r="J66" s="63" t="s">
        <v>513</v>
      </c>
      <c r="K66" s="66">
        <v>641304511</v>
      </c>
      <c r="L66" s="65" t="s">
        <v>1148</v>
      </c>
      <c r="M66" s="67">
        <v>1</v>
      </c>
      <c r="N66" s="65" t="s">
        <v>27</v>
      </c>
      <c r="O66" s="65" t="s">
        <v>1148</v>
      </c>
      <c r="P66" s="79"/>
    </row>
    <row r="67" spans="1:16" s="7" customFormat="1" ht="24.75" customHeight="1" outlineLevel="1" x14ac:dyDescent="0.25">
      <c r="A67" s="141">
        <v>20</v>
      </c>
      <c r="B67" s="64" t="s">
        <v>2677</v>
      </c>
      <c r="C67" s="65" t="s">
        <v>32</v>
      </c>
      <c r="D67" s="63" t="s">
        <v>2723</v>
      </c>
      <c r="E67" s="142" t="s">
        <v>2684</v>
      </c>
      <c r="F67" s="142" t="s">
        <v>2680</v>
      </c>
      <c r="G67" s="155">
        <f t="shared" si="3"/>
        <v>15.733333333333333</v>
      </c>
      <c r="H67" s="64" t="s">
        <v>2681</v>
      </c>
      <c r="I67" s="63" t="s">
        <v>220</v>
      </c>
      <c r="J67" s="63" t="s">
        <v>507</v>
      </c>
      <c r="K67" s="66">
        <v>847133628</v>
      </c>
      <c r="L67" s="65" t="s">
        <v>1148</v>
      </c>
      <c r="M67" s="67">
        <v>1</v>
      </c>
      <c r="N67" s="65" t="s">
        <v>1151</v>
      </c>
      <c r="O67" s="65" t="s">
        <v>1148</v>
      </c>
      <c r="P67" s="79"/>
    </row>
    <row r="68" spans="1:16" s="7" customFormat="1" ht="24.75" customHeight="1" outlineLevel="1" x14ac:dyDescent="0.25">
      <c r="A68" s="141">
        <v>21</v>
      </c>
      <c r="B68" s="64" t="s">
        <v>2677</v>
      </c>
      <c r="C68" s="65" t="s">
        <v>32</v>
      </c>
      <c r="D68" s="63" t="s">
        <v>2724</v>
      </c>
      <c r="E68" s="142" t="s">
        <v>2725</v>
      </c>
      <c r="F68" s="142" t="s">
        <v>2684</v>
      </c>
      <c r="G68" s="155">
        <f t="shared" si="3"/>
        <v>26.533333333333335</v>
      </c>
      <c r="H68" s="64" t="s">
        <v>2750</v>
      </c>
      <c r="I68" s="63" t="s">
        <v>220</v>
      </c>
      <c r="J68" s="63" t="s">
        <v>507</v>
      </c>
      <c r="K68" s="66">
        <v>599112325</v>
      </c>
      <c r="L68" s="65" t="s">
        <v>1148</v>
      </c>
      <c r="M68" s="67">
        <v>1</v>
      </c>
      <c r="N68" s="65" t="s">
        <v>27</v>
      </c>
      <c r="O68" s="65" t="s">
        <v>1148</v>
      </c>
      <c r="P68" s="79"/>
    </row>
    <row r="69" spans="1:16" s="7" customFormat="1" ht="24.75" customHeight="1" outlineLevel="1" x14ac:dyDescent="0.25">
      <c r="A69" s="141">
        <v>22</v>
      </c>
      <c r="B69" s="64" t="s">
        <v>2677</v>
      </c>
      <c r="C69" s="65" t="s">
        <v>32</v>
      </c>
      <c r="D69" s="63" t="s">
        <v>2726</v>
      </c>
      <c r="E69" s="142" t="s">
        <v>2704</v>
      </c>
      <c r="F69" s="142" t="s">
        <v>2684</v>
      </c>
      <c r="G69" s="155">
        <f t="shared" si="3"/>
        <v>4.8</v>
      </c>
      <c r="H69" s="64" t="s">
        <v>2681</v>
      </c>
      <c r="I69" s="63" t="s">
        <v>220</v>
      </c>
      <c r="J69" s="63" t="s">
        <v>507</v>
      </c>
      <c r="K69" s="66">
        <v>278707015</v>
      </c>
      <c r="L69" s="65" t="s">
        <v>1148</v>
      </c>
      <c r="M69" s="67">
        <v>1</v>
      </c>
      <c r="N69" s="65" t="s">
        <v>27</v>
      </c>
      <c r="O69" s="65" t="s">
        <v>1148</v>
      </c>
      <c r="P69" s="79"/>
    </row>
    <row r="70" spans="1:16" s="7" customFormat="1" ht="24.75" customHeight="1" outlineLevel="1" x14ac:dyDescent="0.25">
      <c r="A70" s="141">
        <v>23</v>
      </c>
      <c r="B70" s="64" t="s">
        <v>2677</v>
      </c>
      <c r="C70" s="65" t="s">
        <v>32</v>
      </c>
      <c r="D70" s="63" t="s">
        <v>2728</v>
      </c>
      <c r="E70" s="172" t="s">
        <v>2729</v>
      </c>
      <c r="F70" s="172" t="s">
        <v>2730</v>
      </c>
      <c r="G70" s="155">
        <f t="shared" si="3"/>
        <v>4</v>
      </c>
      <c r="H70" s="64" t="s">
        <v>2748</v>
      </c>
      <c r="I70" s="63" t="s">
        <v>453</v>
      </c>
      <c r="J70" s="63" t="s">
        <v>103</v>
      </c>
      <c r="K70" s="66">
        <v>74776699</v>
      </c>
      <c r="L70" s="65" t="s">
        <v>1148</v>
      </c>
      <c r="M70" s="67">
        <v>1</v>
      </c>
      <c r="N70" s="65" t="s">
        <v>27</v>
      </c>
      <c r="O70" s="65" t="s">
        <v>1148</v>
      </c>
      <c r="P70" s="79"/>
    </row>
    <row r="71" spans="1:16" s="7" customFormat="1" ht="24.75" customHeight="1" outlineLevel="1" x14ac:dyDescent="0.25">
      <c r="A71" s="141">
        <v>24</v>
      </c>
      <c r="B71" s="64" t="s">
        <v>2677</v>
      </c>
      <c r="C71" s="65" t="s">
        <v>32</v>
      </c>
      <c r="D71" s="63" t="s">
        <v>2731</v>
      </c>
      <c r="E71" s="172" t="s">
        <v>2732</v>
      </c>
      <c r="F71" s="172" t="s">
        <v>2730</v>
      </c>
      <c r="G71" s="155">
        <f t="shared" si="3"/>
        <v>3.9666666666666668</v>
      </c>
      <c r="H71" s="122" t="s">
        <v>2751</v>
      </c>
      <c r="I71" s="121" t="s">
        <v>453</v>
      </c>
      <c r="J71" s="121" t="s">
        <v>963</v>
      </c>
      <c r="K71" s="123">
        <v>142384166</v>
      </c>
      <c r="L71" s="124" t="s">
        <v>1148</v>
      </c>
      <c r="M71" s="117">
        <v>1</v>
      </c>
      <c r="N71" s="124" t="s">
        <v>27</v>
      </c>
      <c r="O71" s="124" t="s">
        <v>1148</v>
      </c>
      <c r="P71" s="79"/>
    </row>
    <row r="72" spans="1:16" s="7" customFormat="1" ht="24.75" customHeight="1" outlineLevel="1" x14ac:dyDescent="0.25">
      <c r="A72" s="141">
        <v>25</v>
      </c>
      <c r="B72" s="64" t="s">
        <v>2677</v>
      </c>
      <c r="C72" s="65" t="s">
        <v>32</v>
      </c>
      <c r="D72" s="63" t="s">
        <v>2727</v>
      </c>
      <c r="E72" s="172" t="s">
        <v>2733</v>
      </c>
      <c r="F72" s="172" t="s">
        <v>2695</v>
      </c>
      <c r="G72" s="155">
        <f t="shared" si="3"/>
        <v>22.266666666666666</v>
      </c>
      <c r="H72" s="122" t="s">
        <v>2752</v>
      </c>
      <c r="I72" s="121" t="s">
        <v>453</v>
      </c>
      <c r="J72" s="121" t="s">
        <v>977</v>
      </c>
      <c r="K72" s="123">
        <v>904419966</v>
      </c>
      <c r="L72" s="124" t="s">
        <v>1148</v>
      </c>
      <c r="M72" s="117">
        <v>1</v>
      </c>
      <c r="N72" s="124" t="s">
        <v>27</v>
      </c>
      <c r="O72" s="124" t="s">
        <v>1148</v>
      </c>
      <c r="P72" s="79"/>
    </row>
    <row r="73" spans="1:16" s="7" customFormat="1" ht="24.75" customHeight="1" outlineLevel="1" x14ac:dyDescent="0.25">
      <c r="A73" s="141">
        <v>26</v>
      </c>
      <c r="B73" s="64" t="s">
        <v>2677</v>
      </c>
      <c r="C73" s="65" t="s">
        <v>32</v>
      </c>
      <c r="D73" s="63" t="s">
        <v>2727</v>
      </c>
      <c r="E73" s="172" t="s">
        <v>2733</v>
      </c>
      <c r="F73" s="172" t="s">
        <v>2695</v>
      </c>
      <c r="G73" s="155">
        <f t="shared" si="3"/>
        <v>22.266666666666666</v>
      </c>
      <c r="H73" s="122" t="s">
        <v>2752</v>
      </c>
      <c r="I73" s="121" t="s">
        <v>453</v>
      </c>
      <c r="J73" s="121" t="s">
        <v>969</v>
      </c>
      <c r="K73" s="123">
        <v>119822465</v>
      </c>
      <c r="L73" s="124" t="s">
        <v>1148</v>
      </c>
      <c r="M73" s="117">
        <v>1</v>
      </c>
      <c r="N73" s="124" t="s">
        <v>27</v>
      </c>
      <c r="O73" s="124" t="s">
        <v>1148</v>
      </c>
      <c r="P73" s="79"/>
    </row>
    <row r="74" spans="1:16" s="7" customFormat="1" ht="24.75" customHeight="1" outlineLevel="1" x14ac:dyDescent="0.25">
      <c r="A74" s="141">
        <v>27</v>
      </c>
      <c r="B74" s="64" t="s">
        <v>2677</v>
      </c>
      <c r="C74" s="65" t="s">
        <v>32</v>
      </c>
      <c r="D74" s="63" t="s">
        <v>2734</v>
      </c>
      <c r="E74" s="142" t="s">
        <v>2735</v>
      </c>
      <c r="F74" s="142" t="s">
        <v>2736</v>
      </c>
      <c r="G74" s="155">
        <f t="shared" si="3"/>
        <v>11.1</v>
      </c>
      <c r="H74" s="122" t="s">
        <v>2753</v>
      </c>
      <c r="I74" s="121" t="s">
        <v>453</v>
      </c>
      <c r="J74" s="121" t="s">
        <v>977</v>
      </c>
      <c r="K74" s="123">
        <v>1067371951</v>
      </c>
      <c r="L74" s="124" t="s">
        <v>1148</v>
      </c>
      <c r="M74" s="117">
        <v>1</v>
      </c>
      <c r="N74" s="124" t="s">
        <v>27</v>
      </c>
      <c r="O74" s="124" t="s">
        <v>1148</v>
      </c>
      <c r="P74" s="79"/>
    </row>
    <row r="75" spans="1:16" s="7" customFormat="1" ht="24.75" customHeight="1" outlineLevel="1" x14ac:dyDescent="0.25">
      <c r="A75" s="141">
        <v>28</v>
      </c>
      <c r="B75" s="64" t="s">
        <v>2677</v>
      </c>
      <c r="C75" s="65" t="s">
        <v>32</v>
      </c>
      <c r="D75" s="63" t="s">
        <v>2764</v>
      </c>
      <c r="E75" s="142" t="s">
        <v>2737</v>
      </c>
      <c r="F75" s="142" t="s">
        <v>2738</v>
      </c>
      <c r="G75" s="155">
        <f t="shared" si="3"/>
        <v>11.066666666666666</v>
      </c>
      <c r="H75" s="122" t="s">
        <v>2753</v>
      </c>
      <c r="I75" s="121" t="s">
        <v>453</v>
      </c>
      <c r="J75" s="121" t="s">
        <v>977</v>
      </c>
      <c r="K75" s="123">
        <v>435481180</v>
      </c>
      <c r="L75" s="124" t="s">
        <v>1148</v>
      </c>
      <c r="M75" s="117">
        <v>1</v>
      </c>
      <c r="N75" s="124" t="s">
        <v>27</v>
      </c>
      <c r="O75" s="124" t="s">
        <v>1148</v>
      </c>
      <c r="P75" s="79"/>
    </row>
    <row r="76" spans="1:16" s="7" customFormat="1" ht="24.75" customHeight="1" outlineLevel="1" x14ac:dyDescent="0.25">
      <c r="A76" s="141">
        <v>29</v>
      </c>
      <c r="B76" s="64" t="s">
        <v>2677</v>
      </c>
      <c r="C76" s="65" t="s">
        <v>32</v>
      </c>
      <c r="D76" s="63" t="s">
        <v>2739</v>
      </c>
      <c r="E76" s="142" t="s">
        <v>2740</v>
      </c>
      <c r="F76" s="142" t="s">
        <v>2741</v>
      </c>
      <c r="G76" s="155">
        <f t="shared" si="3"/>
        <v>11.1</v>
      </c>
      <c r="H76" s="122" t="s">
        <v>2754</v>
      </c>
      <c r="I76" s="121" t="s">
        <v>453</v>
      </c>
      <c r="J76" s="121" t="s">
        <v>977</v>
      </c>
      <c r="K76" s="123">
        <v>6304000000</v>
      </c>
      <c r="L76" s="124" t="s">
        <v>1148</v>
      </c>
      <c r="M76" s="117">
        <v>1</v>
      </c>
      <c r="N76" s="124" t="s">
        <v>27</v>
      </c>
      <c r="O76" s="124" t="s">
        <v>1148</v>
      </c>
      <c r="P76" s="79"/>
    </row>
    <row r="77" spans="1:16" s="7" customFormat="1" ht="24.75" customHeight="1" outlineLevel="1" x14ac:dyDescent="0.25">
      <c r="A77" s="141">
        <v>30</v>
      </c>
      <c r="B77" s="64" t="s">
        <v>2677</v>
      </c>
      <c r="C77" s="65" t="s">
        <v>32</v>
      </c>
      <c r="D77" s="63" t="s">
        <v>2742</v>
      </c>
      <c r="E77" s="142" t="s">
        <v>2743</v>
      </c>
      <c r="F77" s="142" t="s">
        <v>2744</v>
      </c>
      <c r="G77" s="155">
        <f t="shared" si="3"/>
        <v>10.933333333333334</v>
      </c>
      <c r="H77" s="122" t="s">
        <v>2754</v>
      </c>
      <c r="I77" s="121" t="s">
        <v>453</v>
      </c>
      <c r="J77" s="121" t="s">
        <v>963</v>
      </c>
      <c r="K77" s="123">
        <v>309618304</v>
      </c>
      <c r="L77" s="124" t="s">
        <v>1148</v>
      </c>
      <c r="M77" s="117">
        <v>1</v>
      </c>
      <c r="N77" s="124" t="s">
        <v>27</v>
      </c>
      <c r="O77" s="124" t="s">
        <v>26</v>
      </c>
      <c r="P77" s="79"/>
    </row>
    <row r="78" spans="1:16" s="7" customFormat="1" ht="24.75" customHeight="1" outlineLevel="1" x14ac:dyDescent="0.25">
      <c r="A78" s="141">
        <v>31</v>
      </c>
      <c r="B78" s="64" t="s">
        <v>2677</v>
      </c>
      <c r="C78" s="65" t="s">
        <v>32</v>
      </c>
      <c r="D78" s="63" t="s">
        <v>2745</v>
      </c>
      <c r="E78" s="142" t="s">
        <v>2746</v>
      </c>
      <c r="F78" s="142" t="s">
        <v>2747</v>
      </c>
      <c r="G78" s="155">
        <f t="shared" si="3"/>
        <v>12.466666666666667</v>
      </c>
      <c r="H78" s="122" t="s">
        <v>2754</v>
      </c>
      <c r="I78" s="121" t="s">
        <v>453</v>
      </c>
      <c r="J78" s="121" t="s">
        <v>963</v>
      </c>
      <c r="K78" s="123">
        <v>141159040</v>
      </c>
      <c r="L78" s="124" t="s">
        <v>1148</v>
      </c>
      <c r="M78" s="117">
        <v>1</v>
      </c>
      <c r="N78" s="124" t="s">
        <v>27</v>
      </c>
      <c r="O78" s="124" t="s">
        <v>1148</v>
      </c>
      <c r="P78" s="79"/>
    </row>
    <row r="79" spans="1:16" s="7" customFormat="1" ht="24.75" customHeight="1" outlineLevel="1" x14ac:dyDescent="0.25">
      <c r="A79" s="141">
        <v>32</v>
      </c>
      <c r="B79" s="64" t="s">
        <v>2677</v>
      </c>
      <c r="C79" s="65" t="s">
        <v>32</v>
      </c>
      <c r="D79" s="63" t="s">
        <v>2765</v>
      </c>
      <c r="E79" s="172">
        <v>42675</v>
      </c>
      <c r="F79" s="172">
        <v>42719</v>
      </c>
      <c r="G79" s="155">
        <f t="shared" si="3"/>
        <v>1.4666666666666666</v>
      </c>
      <c r="H79" s="122" t="s">
        <v>2681</v>
      </c>
      <c r="I79" s="121" t="s">
        <v>220</v>
      </c>
      <c r="J79" s="121" t="s">
        <v>487</v>
      </c>
      <c r="K79" s="123">
        <v>169421316</v>
      </c>
      <c r="L79" s="124" t="s">
        <v>1148</v>
      </c>
      <c r="M79" s="117">
        <v>1</v>
      </c>
      <c r="N79" s="124" t="s">
        <v>27</v>
      </c>
      <c r="O79" s="124" t="s">
        <v>1148</v>
      </c>
      <c r="P79" s="79"/>
    </row>
    <row r="80" spans="1:16" s="7" customFormat="1" ht="24.75" customHeight="1" outlineLevel="1" x14ac:dyDescent="0.25">
      <c r="A80" s="141">
        <v>33</v>
      </c>
      <c r="B80" s="64" t="s">
        <v>2677</v>
      </c>
      <c r="C80" s="65" t="s">
        <v>32</v>
      </c>
      <c r="D80" s="63" t="s">
        <v>2766</v>
      </c>
      <c r="E80" s="172">
        <v>42675</v>
      </c>
      <c r="F80" s="172">
        <v>43312</v>
      </c>
      <c r="G80" s="155">
        <f t="shared" si="3"/>
        <v>21.233333333333334</v>
      </c>
      <c r="H80" s="122" t="s">
        <v>2681</v>
      </c>
      <c r="I80" s="121" t="s">
        <v>220</v>
      </c>
      <c r="J80" s="121" t="s">
        <v>515</v>
      </c>
      <c r="K80" s="123">
        <v>586650789</v>
      </c>
      <c r="L80" s="124" t="s">
        <v>1148</v>
      </c>
      <c r="M80" s="117">
        <v>1</v>
      </c>
      <c r="N80" s="124" t="s">
        <v>27</v>
      </c>
      <c r="O80" s="124" t="s">
        <v>1148</v>
      </c>
      <c r="P80" s="79"/>
    </row>
    <row r="81" spans="1:16" s="7" customFormat="1" ht="24.75" customHeight="1" outlineLevel="1" x14ac:dyDescent="0.25">
      <c r="A81" s="141">
        <v>34</v>
      </c>
      <c r="B81" s="64" t="s">
        <v>2677</v>
      </c>
      <c r="C81" s="65" t="s">
        <v>32</v>
      </c>
      <c r="D81" s="63" t="s">
        <v>2767</v>
      </c>
      <c r="E81" s="172">
        <v>42579</v>
      </c>
      <c r="F81" s="172">
        <v>42674</v>
      </c>
      <c r="G81" s="155">
        <f t="shared" si="3"/>
        <v>3.1666666666666665</v>
      </c>
      <c r="H81" s="119" t="s">
        <v>2709</v>
      </c>
      <c r="I81" s="63" t="s">
        <v>220</v>
      </c>
      <c r="J81" s="63" t="s">
        <v>509</v>
      </c>
      <c r="K81" s="66">
        <v>296776383</v>
      </c>
      <c r="L81" s="65" t="s">
        <v>1148</v>
      </c>
      <c r="M81" s="67">
        <v>1</v>
      </c>
      <c r="N81" s="65" t="s">
        <v>27</v>
      </c>
      <c r="O81" s="65" t="s">
        <v>1148</v>
      </c>
      <c r="P81" s="79"/>
    </row>
    <row r="82" spans="1:16" s="7" customFormat="1" ht="24.75" customHeight="1" outlineLevel="1" x14ac:dyDescent="0.25">
      <c r="A82" s="141">
        <v>35</v>
      </c>
      <c r="B82" s="64"/>
      <c r="C82" s="65"/>
      <c r="D82" s="63"/>
      <c r="E82" s="142"/>
      <c r="F82" s="142"/>
      <c r="G82" s="155"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5"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5"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5"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5"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5"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5"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5"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5"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5"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5"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5"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5"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5"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5"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5"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20" t="s">
        <v>2755</v>
      </c>
      <c r="E114" s="142">
        <v>44181</v>
      </c>
      <c r="F114" s="142">
        <v>44773</v>
      </c>
      <c r="G114" s="155">
        <f>IF(AND(E114&lt;&gt;"",F114&lt;&gt;""),((F114-E114)/30),"")</f>
        <v>19.733333333333334</v>
      </c>
      <c r="H114" s="122" t="s">
        <v>2758</v>
      </c>
      <c r="I114" s="121" t="s">
        <v>220</v>
      </c>
      <c r="J114" s="121" t="s">
        <v>497</v>
      </c>
      <c r="K114" s="123">
        <v>9889849036</v>
      </c>
      <c r="L114" s="100">
        <f>+IF(AND(K114&gt;0,O114="Ejecución"),(K114/877802)*Tabla28[[#This Row],[% participación]],IF(AND(K114&gt;0,O114&lt;&gt;"Ejecución"),"-",""))</f>
        <v>11266.605722019316</v>
      </c>
      <c r="M114" s="124" t="s">
        <v>2760</v>
      </c>
      <c r="N114" s="168">
        <f>+IF(M118="No",1,IF(M118="Si","Ingrese %",""))</f>
        <v>1</v>
      </c>
      <c r="O114" s="157" t="s">
        <v>1150</v>
      </c>
      <c r="P114" s="78"/>
    </row>
    <row r="115" spans="1:16" s="6" customFormat="1" ht="24.75" customHeight="1" x14ac:dyDescent="0.25">
      <c r="A115" s="140">
        <v>2</v>
      </c>
      <c r="B115" s="156" t="s">
        <v>2665</v>
      </c>
      <c r="C115" s="158" t="s">
        <v>31</v>
      </c>
      <c r="D115" s="63" t="s">
        <v>2756</v>
      </c>
      <c r="E115" s="142">
        <v>44174</v>
      </c>
      <c r="F115" s="142">
        <v>44773</v>
      </c>
      <c r="G115" s="155">
        <f t="shared" ref="G115:G116" si="4">IF(AND(E115&lt;&gt;"",F115&lt;&gt;""),((F115-E115)/30),"")</f>
        <v>19.966666666666665</v>
      </c>
      <c r="H115" s="64" t="s">
        <v>2758</v>
      </c>
      <c r="I115" s="63" t="s">
        <v>220</v>
      </c>
      <c r="J115" s="63" t="s">
        <v>513</v>
      </c>
      <c r="K115" s="68">
        <v>7292865704</v>
      </c>
      <c r="L115" s="100">
        <f>+IF(AND(K115&gt;0,O115="Ejecución"),(K115/877802)*Tabla28[[#This Row],[% participación]],IF(AND(K115&gt;0,O115&lt;&gt;"Ejecución"),"-",""))</f>
        <v>8308.0987557558547</v>
      </c>
      <c r="M115" s="124" t="s">
        <v>2760</v>
      </c>
      <c r="N115" s="168">
        <f>+IF(M118="No",1,IF(M118="Si","Ingrese %",""))</f>
        <v>1</v>
      </c>
      <c r="O115" s="157" t="s">
        <v>1150</v>
      </c>
      <c r="P115" s="78"/>
    </row>
    <row r="116" spans="1:16" s="6" customFormat="1" ht="24.75" customHeight="1" x14ac:dyDescent="0.25">
      <c r="A116" s="140">
        <v>3</v>
      </c>
      <c r="B116" s="156" t="s">
        <v>2665</v>
      </c>
      <c r="C116" s="158" t="s">
        <v>31</v>
      </c>
      <c r="D116" s="63" t="s">
        <v>2757</v>
      </c>
      <c r="E116" s="142">
        <v>44166</v>
      </c>
      <c r="F116" s="142">
        <v>44773</v>
      </c>
      <c r="G116" s="155">
        <f t="shared" si="4"/>
        <v>20.233333333333334</v>
      </c>
      <c r="H116" s="64" t="s">
        <v>2758</v>
      </c>
      <c r="I116" s="63" t="s">
        <v>453</v>
      </c>
      <c r="J116" s="63" t="s">
        <v>103</v>
      </c>
      <c r="K116" s="68">
        <v>2353232149</v>
      </c>
      <c r="L116" s="100">
        <f>+IF(AND(K116&gt;0,O116="Ejecución"),(K116/877802)*Tabla28[[#This Row],[% participación]],IF(AND(K116&gt;0,O116&lt;&gt;"Ejecución"),"-",""))</f>
        <v>2680.8234077844436</v>
      </c>
      <c r="M116" s="124" t="s">
        <v>2760</v>
      </c>
      <c r="N116" s="168">
        <f>+IF(M118="No",1,IF(M118="Si","Ingrese %",""))</f>
        <v>1</v>
      </c>
      <c r="O116" s="157" t="s">
        <v>1150</v>
      </c>
      <c r="P116" s="78"/>
    </row>
    <row r="117" spans="1:16" s="6" customFormat="1" ht="24.75" customHeight="1" outlineLevel="1" x14ac:dyDescent="0.25">
      <c r="A117" s="140">
        <v>4</v>
      </c>
      <c r="B117" s="156" t="s">
        <v>2665</v>
      </c>
      <c r="C117" s="158" t="s">
        <v>31</v>
      </c>
      <c r="D117" s="63" t="s">
        <v>2685</v>
      </c>
      <c r="E117" s="142">
        <v>43885</v>
      </c>
      <c r="F117" s="142">
        <v>44196</v>
      </c>
      <c r="G117" s="155">
        <f t="shared" ref="G117:G159" si="5">IF(AND(E117&lt;&gt;"",F117&lt;&gt;""),((F117-E117)/30),"")</f>
        <v>10.366666666666667</v>
      </c>
      <c r="H117" s="64" t="s">
        <v>2708</v>
      </c>
      <c r="I117" s="63" t="s">
        <v>220</v>
      </c>
      <c r="J117" s="63" t="s">
        <v>487</v>
      </c>
      <c r="K117" s="68">
        <v>3350882908</v>
      </c>
      <c r="L117" s="100">
        <f>+IF(AND(K117&gt;0,O117="Ejecución"),(K117/877802)*Tabla28[[#This Row],[% participación]],IF(AND(K117&gt;0,O117&lt;&gt;"Ejecución"),"-",""))</f>
        <v>3817.3562010567302</v>
      </c>
      <c r="M117" s="124" t="s">
        <v>2760</v>
      </c>
      <c r="N117" s="168">
        <f>+IF(M118="No",1,IF(M118="Si","Ingrese %",""))</f>
        <v>1</v>
      </c>
      <c r="O117" s="157" t="s">
        <v>1150</v>
      </c>
      <c r="P117" s="78"/>
    </row>
    <row r="118" spans="1:16" s="7" customFormat="1" ht="24.75" customHeight="1" outlineLevel="1" x14ac:dyDescent="0.25">
      <c r="A118" s="141">
        <v>5</v>
      </c>
      <c r="B118" s="156" t="s">
        <v>2665</v>
      </c>
      <c r="C118" s="158" t="s">
        <v>31</v>
      </c>
      <c r="D118" s="63" t="s">
        <v>2688</v>
      </c>
      <c r="E118" s="142">
        <v>43885</v>
      </c>
      <c r="F118" s="142">
        <v>44196</v>
      </c>
      <c r="G118" s="155">
        <f t="shared" si="5"/>
        <v>10.366666666666667</v>
      </c>
      <c r="H118" s="64" t="s">
        <v>2759</v>
      </c>
      <c r="I118" s="63" t="s">
        <v>220</v>
      </c>
      <c r="J118" s="63" t="s">
        <v>487</v>
      </c>
      <c r="K118" s="68">
        <v>3819713349</v>
      </c>
      <c r="L118" s="100">
        <f>+IF(AND(K118&gt;0,O118="Ejecución"),(K118/877802)*Tabla28[[#This Row],[% participación]],IF(AND(K118&gt;0,O118&lt;&gt;"Ejecución"),"-",""))</f>
        <v>4351.4520917017735</v>
      </c>
      <c r="M118" s="124" t="s">
        <v>2760</v>
      </c>
      <c r="N118" s="168">
        <f t="shared" ref="N118:N160" si="6">+IF(M118="No",1,IF(M118="Si","Ingrese %",""))</f>
        <v>1</v>
      </c>
      <c r="O118" s="157" t="s">
        <v>1150</v>
      </c>
      <c r="P118" s="79"/>
    </row>
    <row r="119" spans="1:16" s="7" customFormat="1" ht="24.75" customHeight="1" outlineLevel="1" x14ac:dyDescent="0.25">
      <c r="A119" s="141">
        <v>6</v>
      </c>
      <c r="B119" s="156" t="s">
        <v>2665</v>
      </c>
      <c r="C119" s="158" t="s">
        <v>31</v>
      </c>
      <c r="D119" s="63"/>
      <c r="E119" s="142"/>
      <c r="F119" s="142"/>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1">
        <v>7</v>
      </c>
      <c r="B120" s="156" t="s">
        <v>2665</v>
      </c>
      <c r="C120" s="158" t="s">
        <v>31</v>
      </c>
      <c r="D120" s="63"/>
      <c r="E120" s="142"/>
      <c r="F120" s="142"/>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1">
        <v>8</v>
      </c>
      <c r="B121" s="156" t="s">
        <v>2665</v>
      </c>
      <c r="C121" s="158" t="s">
        <v>31</v>
      </c>
      <c r="D121" s="63"/>
      <c r="E121" s="142"/>
      <c r="F121" s="142"/>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1">
        <v>9</v>
      </c>
      <c r="B122" s="156" t="s">
        <v>2665</v>
      </c>
      <c r="C122" s="158" t="s">
        <v>31</v>
      </c>
      <c r="D122" s="63"/>
      <c r="E122" s="142"/>
      <c r="F122" s="142"/>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1">
        <v>10</v>
      </c>
      <c r="B123" s="156" t="s">
        <v>2665</v>
      </c>
      <c r="C123" s="158" t="s">
        <v>31</v>
      </c>
      <c r="D123" s="63"/>
      <c r="E123" s="142"/>
      <c r="F123" s="142"/>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1">
        <v>11</v>
      </c>
      <c r="B124" s="156" t="s">
        <v>2665</v>
      </c>
      <c r="C124" s="158" t="s">
        <v>31</v>
      </c>
      <c r="D124" s="63"/>
      <c r="E124" s="142"/>
      <c r="F124" s="142"/>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1">
        <v>12</v>
      </c>
      <c r="B125" s="156" t="s">
        <v>2665</v>
      </c>
      <c r="C125" s="158" t="s">
        <v>31</v>
      </c>
      <c r="D125" s="63"/>
      <c r="E125" s="142"/>
      <c r="F125" s="142"/>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1">
        <v>13</v>
      </c>
      <c r="B126" s="156" t="s">
        <v>2665</v>
      </c>
      <c r="C126" s="158" t="s">
        <v>31</v>
      </c>
      <c r="D126" s="63"/>
      <c r="E126" s="142"/>
      <c r="F126" s="142"/>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1">
        <v>14</v>
      </c>
      <c r="B127" s="156" t="s">
        <v>2665</v>
      </c>
      <c r="C127" s="158" t="s">
        <v>31</v>
      </c>
      <c r="D127" s="63"/>
      <c r="E127" s="142"/>
      <c r="F127" s="142"/>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1">
        <v>15</v>
      </c>
      <c r="B128" s="156" t="s">
        <v>2665</v>
      </c>
      <c r="C128" s="158" t="s">
        <v>31</v>
      </c>
      <c r="D128" s="63"/>
      <c r="E128" s="142"/>
      <c r="F128" s="142"/>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1">
        <v>16</v>
      </c>
      <c r="B129" s="156" t="s">
        <v>2665</v>
      </c>
      <c r="C129" s="158" t="s">
        <v>31</v>
      </c>
      <c r="D129" s="63"/>
      <c r="E129" s="142"/>
      <c r="F129" s="142"/>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1">
        <v>17</v>
      </c>
      <c r="B130" s="156" t="s">
        <v>2665</v>
      </c>
      <c r="C130" s="158" t="s">
        <v>31</v>
      </c>
      <c r="D130" s="63"/>
      <c r="E130" s="142"/>
      <c r="F130" s="142"/>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1">
        <v>18</v>
      </c>
      <c r="B131" s="156" t="s">
        <v>2665</v>
      </c>
      <c r="C131" s="158" t="s">
        <v>31</v>
      </c>
      <c r="D131" s="63"/>
      <c r="E131" s="142"/>
      <c r="F131" s="142"/>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1">
        <v>19</v>
      </c>
      <c r="B132" s="156" t="s">
        <v>2665</v>
      </c>
      <c r="C132" s="158" t="s">
        <v>31</v>
      </c>
      <c r="D132" s="63"/>
      <c r="E132" s="142"/>
      <c r="F132" s="142"/>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1">
        <v>20</v>
      </c>
      <c r="B133" s="156" t="s">
        <v>2665</v>
      </c>
      <c r="C133" s="158" t="s">
        <v>31</v>
      </c>
      <c r="D133" s="63"/>
      <c r="E133" s="142"/>
      <c r="F133" s="142"/>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1">
        <v>21</v>
      </c>
      <c r="B134" s="156" t="s">
        <v>2665</v>
      </c>
      <c r="C134" s="158" t="s">
        <v>31</v>
      </c>
      <c r="D134" s="63"/>
      <c r="E134" s="142"/>
      <c r="F134" s="142"/>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1">
        <v>22</v>
      </c>
      <c r="B135" s="156" t="s">
        <v>2665</v>
      </c>
      <c r="C135" s="158" t="s">
        <v>31</v>
      </c>
      <c r="D135" s="63"/>
      <c r="E135" s="142"/>
      <c r="F135" s="142"/>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1">
        <v>23</v>
      </c>
      <c r="B136" s="156" t="s">
        <v>2665</v>
      </c>
      <c r="C136" s="158" t="s">
        <v>31</v>
      </c>
      <c r="D136" s="63"/>
      <c r="E136" s="142"/>
      <c r="F136" s="142"/>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1">
        <v>24</v>
      </c>
      <c r="B137" s="156" t="s">
        <v>2665</v>
      </c>
      <c r="C137" s="158" t="s">
        <v>31</v>
      </c>
      <c r="D137" s="63"/>
      <c r="E137" s="142"/>
      <c r="F137" s="142"/>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1">
        <v>25</v>
      </c>
      <c r="B138" s="156" t="s">
        <v>2665</v>
      </c>
      <c r="C138" s="158" t="s">
        <v>31</v>
      </c>
      <c r="D138" s="63"/>
      <c r="E138" s="142"/>
      <c r="F138" s="142"/>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1">
        <v>26</v>
      </c>
      <c r="B139" s="156" t="s">
        <v>2665</v>
      </c>
      <c r="C139" s="158" t="s">
        <v>31</v>
      </c>
      <c r="D139" s="63"/>
      <c r="E139" s="142"/>
      <c r="F139" s="142"/>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1">
        <v>27</v>
      </c>
      <c r="B140" s="156" t="s">
        <v>2665</v>
      </c>
      <c r="C140" s="158" t="s">
        <v>31</v>
      </c>
      <c r="D140" s="63"/>
      <c r="E140" s="142"/>
      <c r="F140" s="142"/>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1">
        <v>28</v>
      </c>
      <c r="B141" s="156" t="s">
        <v>2665</v>
      </c>
      <c r="C141" s="158" t="s">
        <v>31</v>
      </c>
      <c r="D141" s="63"/>
      <c r="E141" s="142"/>
      <c r="F141" s="142"/>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1">
        <v>29</v>
      </c>
      <c r="B142" s="156" t="s">
        <v>2665</v>
      </c>
      <c r="C142" s="158" t="s">
        <v>31</v>
      </c>
      <c r="D142" s="63"/>
      <c r="E142" s="142"/>
      <c r="F142" s="142"/>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1">
        <v>30</v>
      </c>
      <c r="B143" s="156" t="s">
        <v>2665</v>
      </c>
      <c r="C143" s="158" t="s">
        <v>31</v>
      </c>
      <c r="D143" s="63"/>
      <c r="E143" s="142"/>
      <c r="F143" s="142"/>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1">
        <v>31</v>
      </c>
      <c r="B144" s="156" t="s">
        <v>2665</v>
      </c>
      <c r="C144" s="158" t="s">
        <v>31</v>
      </c>
      <c r="D144" s="63"/>
      <c r="E144" s="142"/>
      <c r="F144" s="142"/>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1">
        <v>32</v>
      </c>
      <c r="B145" s="156" t="s">
        <v>2665</v>
      </c>
      <c r="C145" s="158" t="s">
        <v>31</v>
      </c>
      <c r="D145" s="63"/>
      <c r="E145" s="142"/>
      <c r="F145" s="142"/>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1">
        <v>33</v>
      </c>
      <c r="B146" s="156" t="s">
        <v>2665</v>
      </c>
      <c r="C146" s="158" t="s">
        <v>31</v>
      </c>
      <c r="D146" s="63"/>
      <c r="E146" s="142"/>
      <c r="F146" s="142"/>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1">
        <v>34</v>
      </c>
      <c r="B147" s="156" t="s">
        <v>2665</v>
      </c>
      <c r="C147" s="158" t="s">
        <v>31</v>
      </c>
      <c r="D147" s="63"/>
      <c r="E147" s="142"/>
      <c r="F147" s="142"/>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1">
        <v>35</v>
      </c>
      <c r="B148" s="156" t="s">
        <v>2665</v>
      </c>
      <c r="C148" s="158" t="s">
        <v>31</v>
      </c>
      <c r="D148" s="63"/>
      <c r="E148" s="142"/>
      <c r="F148" s="142"/>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1">
        <v>36</v>
      </c>
      <c r="B149" s="156" t="s">
        <v>2665</v>
      </c>
      <c r="C149" s="158" t="s">
        <v>31</v>
      </c>
      <c r="D149" s="63"/>
      <c r="E149" s="142"/>
      <c r="F149" s="142"/>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1">
        <v>37</v>
      </c>
      <c r="B150" s="156" t="s">
        <v>2665</v>
      </c>
      <c r="C150" s="158" t="s">
        <v>31</v>
      </c>
      <c r="D150" s="63"/>
      <c r="E150" s="142"/>
      <c r="F150" s="142"/>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1">
        <v>38</v>
      </c>
      <c r="B151" s="156" t="s">
        <v>2665</v>
      </c>
      <c r="C151" s="158" t="s">
        <v>31</v>
      </c>
      <c r="D151" s="63"/>
      <c r="E151" s="142"/>
      <c r="F151" s="142"/>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1">
        <v>39</v>
      </c>
      <c r="B152" s="156" t="s">
        <v>2665</v>
      </c>
      <c r="C152" s="158" t="s">
        <v>31</v>
      </c>
      <c r="D152" s="63"/>
      <c r="E152" s="142"/>
      <c r="F152" s="142"/>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1">
        <v>40</v>
      </c>
      <c r="B153" s="156" t="s">
        <v>2665</v>
      </c>
      <c r="C153" s="158" t="s">
        <v>31</v>
      </c>
      <c r="D153" s="63"/>
      <c r="E153" s="142"/>
      <c r="F153" s="142"/>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1">
        <v>41</v>
      </c>
      <c r="B154" s="156" t="s">
        <v>2665</v>
      </c>
      <c r="C154" s="158" t="s">
        <v>31</v>
      </c>
      <c r="D154" s="63"/>
      <c r="E154" s="142"/>
      <c r="F154" s="142"/>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1">
        <v>42</v>
      </c>
      <c r="B155" s="156" t="s">
        <v>2665</v>
      </c>
      <c r="C155" s="158" t="s">
        <v>31</v>
      </c>
      <c r="D155" s="63"/>
      <c r="E155" s="142"/>
      <c r="F155" s="142"/>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1">
        <v>43</v>
      </c>
      <c r="B156" s="156" t="s">
        <v>2665</v>
      </c>
      <c r="C156" s="158" t="s">
        <v>31</v>
      </c>
      <c r="D156" s="63"/>
      <c r="E156" s="142"/>
      <c r="F156" s="142"/>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1">
        <v>44</v>
      </c>
      <c r="B157" s="156" t="s">
        <v>2665</v>
      </c>
      <c r="C157" s="158" t="s">
        <v>31</v>
      </c>
      <c r="D157" s="63"/>
      <c r="E157" s="142"/>
      <c r="F157" s="142"/>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1">
        <v>45</v>
      </c>
      <c r="B158" s="156" t="s">
        <v>2665</v>
      </c>
      <c r="C158" s="158" t="s">
        <v>31</v>
      </c>
      <c r="D158" s="63"/>
      <c r="E158" s="142"/>
      <c r="F158" s="142"/>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1">
        <v>46</v>
      </c>
      <c r="B159" s="156" t="s">
        <v>2665</v>
      </c>
      <c r="C159" s="158" t="s">
        <v>31</v>
      </c>
      <c r="D159" s="63"/>
      <c r="E159" s="142"/>
      <c r="F159" s="142"/>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2760</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2761</v>
      </c>
      <c r="E167" s="8"/>
      <c r="F167" s="5"/>
      <c r="G167" s="107" t="s">
        <v>2761</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25" x14ac:dyDescent="0.25">
      <c r="A179" s="9"/>
      <c r="B179" s="191" t="s">
        <v>2669</v>
      </c>
      <c r="C179" s="191"/>
      <c r="D179" s="191"/>
      <c r="E179" s="166">
        <v>0.02</v>
      </c>
      <c r="F179" s="165">
        <v>0.01</v>
      </c>
      <c r="G179" s="160">
        <f>IF(F179&gt;0,SUM(E179+F179),"")</f>
        <v>0.03</v>
      </c>
      <c r="H179" s="5"/>
      <c r="I179" s="191" t="s">
        <v>2671</v>
      </c>
      <c r="J179" s="191"/>
      <c r="K179" s="191"/>
      <c r="L179" s="191"/>
      <c r="M179" s="167">
        <v>0.02</v>
      </c>
      <c r="O179" s="8"/>
      <c r="Q179" s="19"/>
      <c r="R179" s="154">
        <f>IF(M179&gt;0,SUM(L179+M179),"")</f>
        <v>0.02</v>
      </c>
      <c r="T179" s="19"/>
      <c r="U179" s="237" t="s">
        <v>1166</v>
      </c>
      <c r="V179" s="237"/>
      <c r="W179" s="237"/>
      <c r="X179" s="24">
        <v>0.02</v>
      </c>
      <c r="Y179" s="159"/>
      <c r="Z179" s="160" t="str">
        <f>IF(Y179&gt;0,SUM(E181+Y179),"")</f>
        <v/>
      </c>
      <c r="AA179" s="19"/>
      <c r="AB179" s="19"/>
    </row>
    <row r="180" spans="1:28" ht="23.25" hidden="1" x14ac:dyDescent="0.25">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25" hidden="1" x14ac:dyDescent="0.25">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148447562.88</v>
      </c>
      <c r="F185" s="92"/>
      <c r="G185" s="93"/>
      <c r="H185" s="88"/>
      <c r="I185" s="90" t="s">
        <v>2627</v>
      </c>
      <c r="J185" s="161">
        <f>+SUM(M179:M183)</f>
        <v>0.02</v>
      </c>
      <c r="K185" s="236" t="s">
        <v>2628</v>
      </c>
      <c r="L185" s="236"/>
      <c r="M185" s="94">
        <f>+J185*(SUM(K20:K35))</f>
        <v>98965041.920000002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5" t="s">
        <v>2636</v>
      </c>
      <c r="C192" s="195"/>
      <c r="E192" s="5" t="s">
        <v>20</v>
      </c>
      <c r="H192" s="26" t="s">
        <v>24</v>
      </c>
      <c r="J192" s="5" t="s">
        <v>2637</v>
      </c>
      <c r="K192" s="5"/>
      <c r="M192" s="5"/>
      <c r="N192" s="5"/>
      <c r="O192" s="8"/>
      <c r="Q192" s="149"/>
      <c r="R192" s="150"/>
      <c r="S192" s="150"/>
      <c r="T192" s="149"/>
    </row>
    <row r="193" spans="1:18" x14ac:dyDescent="0.25">
      <c r="A193" s="9"/>
      <c r="C193" s="173">
        <v>41831</v>
      </c>
      <c r="D193" s="5"/>
      <c r="E193" s="174">
        <v>1518</v>
      </c>
      <c r="F193" s="5"/>
      <c r="G193" s="5"/>
      <c r="H193" s="175" t="s">
        <v>2762</v>
      </c>
      <c r="J193" s="5"/>
      <c r="K193" s="173">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2768</v>
      </c>
      <c r="J211" s="27" t="s">
        <v>2622</v>
      </c>
      <c r="K211" s="176" t="s">
        <v>2768</v>
      </c>
      <c r="L211" s="21"/>
      <c r="M211" s="21"/>
      <c r="N211" s="21"/>
      <c r="O211" s="8"/>
    </row>
    <row r="212" spans="1:15" x14ac:dyDescent="0.25">
      <c r="A212" s="9"/>
      <c r="B212" s="27" t="s">
        <v>2619</v>
      </c>
      <c r="C212" s="175" t="s">
        <v>2763</v>
      </c>
      <c r="D212" s="21"/>
      <c r="G212" s="27" t="s">
        <v>2621</v>
      </c>
      <c r="H212" s="176" t="s">
        <v>2769</v>
      </c>
      <c r="J212" s="27" t="s">
        <v>2623</v>
      </c>
      <c r="K212" s="175" t="s">
        <v>2770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2020-12-29T22:41:24Z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