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CAQUETA\CAQUETA\"/>
    </mc:Choice>
  </mc:AlternateContent>
  <xr:revisionPtr revIDLastSave="0" documentId="8_{BAAF6A74-E2D2-4896-9FF6-F54F5C59EA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<sst xmlns="http://schemas.openxmlformats.org/spreadsheetml/2006/main" count="3407" uniqueCount="2771">
  <si>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</si>
  <si>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</si>
  <si>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</si>
  <si>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</si>
  <si>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</si>
  <si>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</si>
  <si>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</si>
  <si>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</si>
  <si>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</si>
  <si>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</si>
  <si>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</si>
  <si>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</si>
  <si>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</si>
  <si>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</si>
  <si>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</si>
  <si>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</si>
  <si>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</si>
  <si>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</si>
  <si>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</si>
  <si>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</si>
  <si>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</si>
  <si>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</si>
  <si>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</si>
  <si>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</si>
  <si>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</si>
  <si>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</si>
  <si>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</si>
  <si>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</si>
  <si>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</si>
  <si>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</si>
  <si>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</si>
  <si>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</si>
  <si>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</si>
  <si>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</si>
  <si>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</si>
  <si>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</si>
  <si>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</si>
  <si>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</si>
  <si>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</si>
  <si>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</si>
  <si>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</si>
  <si>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</si>
  <si>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</si>
  <si>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</si>
  <si>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</si>
  <si>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</si>
  <si>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</si>
  <si>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</si>
  <si>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</si>
  <si>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</si>
  <si>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</si>
  <si>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</si>
  <si>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</si>
  <si>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</si>
  <si>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</si>
  <si>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</si>
  <si>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</si>
  <si>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</si>
  <si>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</si>
  <si>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</si>
  <si>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</si>
  <si>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</si>
  <si>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</si>
  <si>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</si>
  <si>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</si>
  <si>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</si>
  <si>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</si>
  <si>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</si>
  <si>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</si>
  <si>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</si>
  <si>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</si>
  <si>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</si>
  <si>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</si>
  <si>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</si>
  <si>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</si>
  <si>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</si>
  <si>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</si>
  <si>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</si>
  <si>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</si>
  <si>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</si>
  <si>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</si>
  <si>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</si>
  <si>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</si>
  <si>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</si>
  <si>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</si>
  <si>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</si>
  <si>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</si>
  <si>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</si>
  <si>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</si>
  <si>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</si>
  <si>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</si>
  <si>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</si>
  <si>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</si>
  <si>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</si>
  <si>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</si>
  <si>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</si>
  <si>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</si>
  <si>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</si>
  <si>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</si>
  <si>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</si>
  <si>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</si>
  <si>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</si>
  <si>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</si>
  <si>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</si>
  <si>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</si>
  <si>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</si>
  <si>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</si>
  <si>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</si>
  <si>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</si>
  <si>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</si>
  <si>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</si>
  <si>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</si>
  <si>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</si>
  <si>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</si>
  <si>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</si>
  <si>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</si>
  <si>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</si>
  <si>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</si>
  <si>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</si>
  <si>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</si>
  <si>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</si>
  <si>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</si>
  <si>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</si>
  <si>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</si>
  <si>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</si>
  <si>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</si>
  <si>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</si>
  <si>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</si>
  <si>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</si>
  <si>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</si>
  <si>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</si>
  <si>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</si>
  <si>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</si>
  <si>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</si>
  <si>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</si>
  <si>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</si>
  <si>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</si>
  <si>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</si>
  <si>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</si>
  <si>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</si>
  <si>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</si>
  <si>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</si>
  <si>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</si>
  <si>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</si>
  <si>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</si>
  <si>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</si>
  <si>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</si>
  <si>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</si>
  <si>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</si>
  <si>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</si>
  <si>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</si>
  <si>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</si>
  <si>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</si>
  <si>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</si>
  <si>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</si>
  <si>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</si>
  <si>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</si>
  <si>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</si>
  <si>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</si>
  <si>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</si>
  <si>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</si>
  <si>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</si>
  <si>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</si>
  <si>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</si>
  <si>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</si>
  <si>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</si>
  <si>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</si>
  <si>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</si>
  <si>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</si>
  <si>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</si>
  <si>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</si>
  <si>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</si>
  <si>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</si>
  <si>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</si>
  <si>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</si>
  <si>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</si>
  <si>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</si>
  <si>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</si>
  <si>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</si>
  <si>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</si>
  <si>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</si>
  <si>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</si>
  <si>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</si>
  <si>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</si>
  <si>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</si>
  <si>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</si>
  <si>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</si>
  <si>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</si>
  <si>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</si>
  <si>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</si>
  <si>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</si>
  <si>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</si>
  <si>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</si>
  <si>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</si>
  <si>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</si>
  <si>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</si>
  <si>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</si>
  <si>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</si>
  <si>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</si>
  <si>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</si>
  <si>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</si>
  <si>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</si>
  <si>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</si>
  <si>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</si>
  <si>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</si>
  <si>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</si>
  <si>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</si>
  <si>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</si>
  <si>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</si>
  <si>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</si>
  <si>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</si>
  <si>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</si>
  <si>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</si>
  <si>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</si>
  <si>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</si>
  <si>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</si>
  <si>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</si>
  <si>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</si>
  <si>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</si>
  <si>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</si>
  <si>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</si>
  <si>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</si>
  <si>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</si>
  <si>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</si>
  <si>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</si>
  <si>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</si>
  <si>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</si>
  <si>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</si>
  <si>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</si>
  <si>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</si>
  <si>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</si>
  <si>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</si>
  <si>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</si>
  <si>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</si>
  <si>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</si>
  <si>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</si>
  <si>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</si>
  <si>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</si>
  <si>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</si>
  <si>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</si>
  <si>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</si>
  <si>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</si>
  <si>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</si>
  <si>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</si>
  <si>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</si>
  <si>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</si>
  <si>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</si>
  <si>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</si>
  <si>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</si>
  <si>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</si>
  <si>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</si>
  <si>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</si>
  <si>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</si>
  <si>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</si>
  <si>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</si>
  <si>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</si>
  <si>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</si>
  <si>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</si>
  <si>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</si>
  <si>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</si>
  <si>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</si>
  <si>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</si>
  <si>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</si>
  <si>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</si>
  <si>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</si>
  <si>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</si>
  <si>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</si>
  <si>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</si>
  <si>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</si>
  <si>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</si>
  <si>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</si>
  <si>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</si>
  <si>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</si>
  <si>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</si>
  <si>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</si>
  <si>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</si>
  <si>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</si>
  <si>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</si>
  <si>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</si>
  <si>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</si>
  <si>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</si>
  <si>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</si>
  <si>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</si>
  <si>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</si>
  <si>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</si>
  <si>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</si>
  <si>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</si>
  <si>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</si>
  <si>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</si>
  <si>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</si>
  <si>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</si>
  <si>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</si>
  <si>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</si>
  <si>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</si>
  <si>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</si>
  <si>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</si>
  <si>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</si>
  <si>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</si>
  <si>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</si>
  <si>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</si>
  <si>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</si>
  <si>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</si>
  <si>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</si>
  <si>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</si>
  <si>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</si>
  <si>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</si>
  <si>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</si>
  <si>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</si>
  <si>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</si>
  <si>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</si>
  <si>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</si>
  <si>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</si>
  <si>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</si>
  <si>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</si>
  <si>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</si>
  <si>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</si>
  <si>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</si>
  <si>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</si>
  <si>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</si>
  <si>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</si>
  <si>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</si>
  <si>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</si>
  <si>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</si>
  <si>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</si>
  <si>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</si>
  <si>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</si>
  <si>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</si>
  <si>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</si>
  <si>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</si>
  <si>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</si>
  <si>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</si>
  <si>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</si>
  <si>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</si>
  <si>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</si>
  <si>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</si>
  <si>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</si>
  <si>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</si>
  <si>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</si>
  <si>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</si>
  <si>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</si>
  <si>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</si>
  <si>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</si>
  <si>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</si>
  <si>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</si>
  <si>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</si>
  <si>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</si>
  <si>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</si>
  <si>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</si>
  <si>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</si>
  <si>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</si>
  <si>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</si>
  <si>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</si>
  <si>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</si>
  <si>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</si>
  <si>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</si>
  <si>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</si>
  <si>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</si>
  <si>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</si>
  <si>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</si>
  <si>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</si>
  <si>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</si>
  <si>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</si>
  <si>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</si>
  <si>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</si>
  <si>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</si>
  <si>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</si>
  <si>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</si>
  <si>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</si>
  <si>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</si>
  <si>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</si>
  <si>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</si>
  <si>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</si>
  <si>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</si>
  <si>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</si>
  <si>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</si>
  <si>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</si>
  <si>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</si>
  <si>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</si>
  <si>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</si>
  <si>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</si>
  <si>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</si>
  <si>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</si>
  <si>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</si>
  <si>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</si>
  <si>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</si>
  <si>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</si>
  <si>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</si>
  <si>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</si>
  <si>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</si>
  <si>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</si>
  <si>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</si>
  <si>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</si>
  <si>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</si>
  <si>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</si>
  <si>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</si>
  <si>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</si>
  <si>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</si>
  <si>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</si>
  <si>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</si>
  <si>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</si>
  <si>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</si>
  <si>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</si>
  <si>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</si>
  <si>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</si>
  <si>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</si>
  <si>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</si>
  <si>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</si>
  <si>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</si>
  <si>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</si>
  <si>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</si>
  <si>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</si>
  <si>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</si>
  <si>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</si>
  <si>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</si>
  <si>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</si>
  <si>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</si>
  <si>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</si>
  <si>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</si>
  <si>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</si>
  <si>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</si>
  <si>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</si>
  <si>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</si>
  <si>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</si>
  <si>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</si>
  <si>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</si>
  <si>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</si>
  <si>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</si>
  <si>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</si>
  <si>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</si>
  <si>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</si>
  <si>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</si>
  <si>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</si>
  <si>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</si>
  <si>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</si>
  <si>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</si>
  <si>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</si>
  <si>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</si>
  <si>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</si>
  <si>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</si>
  <si>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</si>
  <si>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</si>
  <si>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</si>
  <si>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</si>
  <si>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</si>
  <si>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</si>
  <si>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</si>
  <si>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</si>
  <si>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</si>
  <si>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</si>
  <si>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</si>
  <si>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</si>
  <si>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</si>
  <si>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</si>
  <si>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</si>
  <si>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</si>
  <si>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</si>
  <si>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</si>
  <si>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</si>
  <si>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</si>
  <si>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</si>
  <si>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</si>
  <si>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</si>
  <si>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</si>
  <si>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</si>
  <si>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</si>
  <si>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</si>
  <si>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</si>
  <si>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</si>
  <si>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</si>
  <si>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</si>
  <si>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</si>
  <si>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</si>
  <si>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</si>
  <si>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</si>
  <si>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</si>
  <si>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</si>
  <si>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</si>
  <si>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</si>
  <si>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</si>
  <si>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</si>
  <si>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</si>
  <si>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</si>
  <si>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</si>
  <si>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</si>
  <si>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</si>
  <si>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</si>
  <si>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</si>
  <si>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</si>
  <si>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</si>
  <si>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</si>
  <si>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</si>
  <si>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</si>
  <si>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</si>
  <si>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</si>
  <si>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</si>
  <si>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</si>
  <si>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</si>
  <si>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</si>
  <si>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</si>
  <si>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</si>
  <si>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</si>
  <si>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</si>
  <si>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</si>
  <si>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</si>
  <si>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</si>
  <si>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</si>
  <si>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</si>
  <si>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</si>
  <si>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</si>
  <si>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</si>
  <si>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</si>
  <si>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</si>
  <si>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</si>
  <si>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</si>
  <si>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</si>
  <si>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</si>
  <si>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</si>
  <si>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</si>
  <si>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</si>
  <si>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</si>
  <si>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</si>
  <si>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</si>
  <si>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</si>
  <si>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</si>
  <si>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</si>
  <si>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</si>
  <si>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</si>
  <si>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</si>
  <si>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</si>
  <si>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</si>
  <si>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</si>
  <si>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</si>
  <si>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</si>
  <si>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</si>
  <si>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</si>
  <si>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</si>
  <si>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</si>
  <si>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</si>
  <si>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</si>
  <si>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</si>
  <si>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</si>
  <si>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</si>
  <si>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</si>
  <si>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</si>
  <si>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</si>
  <si>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</si>
  <si>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</si>
  <si>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</si>
  <si>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</si>
  <si>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</si>
  <si>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</si>
  <si>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</si>
  <si>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</si>
  <si>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</si>
  <si>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</si>
  <si>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</si>
  <si>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</si>
  <si>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</si>
  <si>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</si>
  <si>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</si>
  <si>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</si>
  <si>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</si>
  <si>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</si>
  <si>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</si>
  <si>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</si>
  <si>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</si>
  <si>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</si>
  <si>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</si>
  <si>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</si>
  <si>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</si>
  <si>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</si>
  <si>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</si>
  <si>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</si>
  <si>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</si>
  <si>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</si>
  <si>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</si>
  <si>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</si>
  <si>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</si>
  <si>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</si>
  <si>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</si>
  <si>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</si>
  <si>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</si>
  <si>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</si>
  <si>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</si>
  <si>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</si>
  <si>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</si>
  <si>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</si>
  <si>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</si>
  <si>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</si>
  <si>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</si>
  <si>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</si>
  <si>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</si>
  <si>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</si>
  <si>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</si>
  <si>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</si>
  <si>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</si>
  <si>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</si>
  <si>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</si>
  <si>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</si>
  <si>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</si>
  <si>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</si>
  <si>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</si>
  <si>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</si>
  <si>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</si>
  <si>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</si>
  <si>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</si>
  <si>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</si>
  <si>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</si>
  <si>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</si>
  <si>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</si>
  <si>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</si>
  <si>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</si>
  <si>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</si>
  <si>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</si>
  <si>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</si>
  <si>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</si>
  <si>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</si>
  <si>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</si>
  <si>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</si>
  <si>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</si>
  <si>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</si>
  <si>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</si>
  <si>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</si>
  <si>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</si>
  <si>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</si>
  <si>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</si>
  <si>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</si>
  <si>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</si>
  <si>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</si>
  <si>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</si>
  <si>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</si>
  <si>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</si>
  <si>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</si>
  <si>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</si>
  <si>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</si>
  <si>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</si>
  <si>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</si>
  <si>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</si>
  <si>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</si>
  <si>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</si>
  <si>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</si>
  <si>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</si>
  <si>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</si>
  <si>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</si>
  <si>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</si>
  <si>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</si>
  <si>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</si>
  <si>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</si>
  <si>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</si>
  <si>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</si>
  <si>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</si>
  <si>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</si>
  <si>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</si>
  <si>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</si>
  <si>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</si>
  <si>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</si>
  <si>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</si>
  <si>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</si>
  <si>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</si>
  <si>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</si>
  <si>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</si>
  <si>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</si>
  <si>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</si>
  <si>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</si>
  <si>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</si>
  <si>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</si>
  <si>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</si>
  <si>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</si>
  <si>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</si>
  <si>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</si>
  <si>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</si>
  <si>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</si>
  <si>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</si>
  <si>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</si>
  <si>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</si>
  <si>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</si>
  <si>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</si>
  <si>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</si>
  <si>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</si>
  <si>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</si>
  <si>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</si>
  <si>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</si>
  <si>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</si>
  <si>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</si>
  <si>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</si>
  <si>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</si>
  <si>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</si>
  <si>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</si>
  <si>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</si>
  <si>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</si>
  <si>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</si>
  <si>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</si>
  <si>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</si>
  <si>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</si>
  <si>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</si>
  <si>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</si>
  <si>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</si>
  <si>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</si>
  <si>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</si>
  <si>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</si>
  <si>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</si>
  <si>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</si>
  <si>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</si>
  <si>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</si>
  <si>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</si>
  <si>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</si>
  <si>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</si>
  <si>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</si>
  <si>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</si>
  <si>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</si>
  <si>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</si>
  <si>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</si>
  <si>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</si>
  <si>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</si>
  <si>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</si>
  <si>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</si>
  <si>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</si>
  <si>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</si>
  <si>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</si>
  <si>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</si>
  <si>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</si>
  <si>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</si>
  <si>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</si>
  <si>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</si>
  <si>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</si>
  <si>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</si>
  <si>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</si>
  <si>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</si>
  <si>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</si>
  <si>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</si>
  <si>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</si>
  <si>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</si>
  <si>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</si>
  <si>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</si>
  <si>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</si>
  <si>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</si>
  <si>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</si>
  <si>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</si>
  <si>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</si>
  <si>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</si>
  <si>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</si>
  <si>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</si>
  <si>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</si>
  <si>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</si>
  <si>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</si>
  <si>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</si>
  <si>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</si>
  <si>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</si>
  <si>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</si>
  <si>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</si>
  <si>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</si>
  <si>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</si>
  <si>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</si>
  <si>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</si>
  <si>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</si>
  <si>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</si>
  <si>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</si>
  <si>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</si>
  <si>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</si>
  <si>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</si>
  <si>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</si>
  <si>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</si>
  <si>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</si>
  <si>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</si>
  <si>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</si>
  <si>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</si>
  <si>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</si>
  <si>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</si>
  <si>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</si>
  <si>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</si>
  <si>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</si>
  <si>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</si>
  <si>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</si>
  <si>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</si>
  <si>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</si>
  <si>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</si>
  <si>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</si>
  <si>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</si>
  <si>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</si>
  <si>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</si>
  <si>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</si>
  <si>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</si>
  <si>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</si>
  <si>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</si>
  <si>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</si>
  <si>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</si>
  <si>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</si>
  <si>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</si>
  <si>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</si>
  <si>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</si>
  <si>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</si>
  <si>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</si>
  <si>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</si>
  <si>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</si>
  <si>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</si>
  <si>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</si>
  <si>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</si>
  <si>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</si>
  <si>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</si>
  <si>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</si>
  <si>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</si>
  <si>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</si>
  <si>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</si>
  <si>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</si>
  <si>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</si>
  <si>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</si>
  <si>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</si>
  <si>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</si>
  <si>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</si>
  <si>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</si>
  <si>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</si>
  <si>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</si>
  <si>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</si>
  <si>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</si>
  <si>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</si>
  <si>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</si>
  <si>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</si>
  <si>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</si>
  <si>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</si>
  <si>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</si>
  <si>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</si>
  <si>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</si>
  <si>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</si>
  <si>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</si>
  <si>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</si>
  <si>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</si>
  <si>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</si>
  <si>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</si>
  <si>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</si>
  <si>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</si>
  <si>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</si>
  <si>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</si>
  <si>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</si>
  <si>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</si>
  <si>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</si>
  <si>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</si>
  <si>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</si>
  <si>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</si>
  <si>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</si>
  <si>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</si>
  <si>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</si>
  <si>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</si>
  <si>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</si>
  <si>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</si>
  <si>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</si>
  <si>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</si>
  <si>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</si>
  <si>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</si>
  <si>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</si>
  <si>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</si>
  <si>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</si>
  <si>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</si>
  <si>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</si>
  <si>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</si>
  <si>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</si>
  <si>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</si>
  <si>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</si>
  <si>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</si>
  <si>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</si>
  <si>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</si>
  <si>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</si>
  <si>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</si>
  <si>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</si>
  <si>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</si>
  <si>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</si>
  <si>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</si>
  <si>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</si>
  <si>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</si>
  <si>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</si>
  <si>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</si>
  <si>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</si>
  <si>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</si>
  <si>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</si>
  <si>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</si>
  <si>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</si>
  <si>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</si>
  <si>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</si>
  <si>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</si>
  <si>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</si>
  <si>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</si>
  <si>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</si>
  <si>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</si>
  <si>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</si>
  <si>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</si>
  <si>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</si>
  <si>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</si>
  <si>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</si>
  <si>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</si>
  <si>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</si>
  <si>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</si>
  <si>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</si>
  <si>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</si>
  <si>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</si>
  <si>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</si>
  <si>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</si>
  <si>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</si>
  <si>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</si>
  <si>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</si>
  <si>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</si>
  <si>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</si>
  <si>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</si>
  <si>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</si>
  <si>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</si>
  <si>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</si>
  <si>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</si>
  <si>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</si>
  <si>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</si>
  <si>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</si>
  <si>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</si>
  <si>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</si>
  <si>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</si>
  <si>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</si>
  <si>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</si>
  <si>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</si>
  <si>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</si>
  <si>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</si>
  <si>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</si>
  <si>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</si>
  <si>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</si>
  <si>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</si>
  <si>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</si>
  <si>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</si>
  <si>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</si>
  <si>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</si>
  <si>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</si>
  <si>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</si>
  <si>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</si>
  <si>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</si>
  <si>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</si>
  <si>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</si>
  <si>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</si>
  <si>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</si>
  <si>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</si>
  <si>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</si>
  <si>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</si>
  <si>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</si>
  <si>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</si>
  <si>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</si>
  <si>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</si>
  <si>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</si>
  <si>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</si>
  <si>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</si>
  <si>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</si>
  <si>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</si>
  <si>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</si>
  <si>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</si>
  <si>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</si>
  <si>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</si>
  <si>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</si>
  <si>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</si>
  <si>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</si>
  <si>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</si>
  <si>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</si>
  <si>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</si>
  <si>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</si>
  <si>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</si>
  <si>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</si>
  <si>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</si>
  <si>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</si>
  <si>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</si>
  <si>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</si>
  <si>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</si>
  <si>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</si>
  <si>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</si>
  <si>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</si>
  <si>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</si>
  <si>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</si>
  <si>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</si>
  <si>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</si>
  <si>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</si>
  <si>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</si>
  <si>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</si>
  <si>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</si>
  <si>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</si>
  <si>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</si>
  <si>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</si>
  <si>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</si>
  <si>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</si>
  <si>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</si>
  <si>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</si>
  <si>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</si>
  <si>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</si>
  <si>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</si>
  <si>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</si>
  <si>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</si>
  <si>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</si>
  <si>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</si>
  <si>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</si>
  <si>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</si>
  <si>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</si>
  <si>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</si>
  <si>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</si>
  <si>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</si>
  <si>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</si>
  <si>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</si>
  <si>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</si>
  <si>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</si>
  <si>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</si>
  <si>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</si>
  <si>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</si>
  <si>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</si>
  <si>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</si>
  <si>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</si>
  <si>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</si>
  <si>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</si>
  <si>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</si>
  <si>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</si>
  <si>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</si>
  <si>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</si>
  <si>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</si>
  <si>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</si>
  <si>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</si>
  <si>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</si>
  <si>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</si>
  <si>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</si>
  <si>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</si>
  <si>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</si>
  <si>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</si>
  <si>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</si>
  <si>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</si>
  <si>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</si>
  <si>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</si>
  <si>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</si>
  <si>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</si>
  <si>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</si>
  <si>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</si>
  <si>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</si>
  <si>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</si>
  <si>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</si>
  <si>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</si>
  <si>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</si>
  <si>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</si>
  <si>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</si>
  <si>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</si>
  <si>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</si>
  <si>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</si>
  <si>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</si>
  <si>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</si>
  <si>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</si>
  <si>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</si>
  <si>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</si>
  <si>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</si>
  <si>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</si>
  <si>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</si>
  <si>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</si>
  <si>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</si>
  <si>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</si>
  <si>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</si>
  <si>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</si>
  <si>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</si>
  <si>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</si>
  <si>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</si>
  <si>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</si>
  <si>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</si>
  <si>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</si>
  <si>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</si>
  <si>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</si>
  <si>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</si>
  <si>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</si>
  <si>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</si>
  <si>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</si>
  <si>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</si>
  <si>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</si>
  <si>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</si>
  <si>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</si>
  <si>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</si>
  <si>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</si>
  <si>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</si>
  <si>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</si>
  <si>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</si>
  <si>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</si>
  <si>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</si>
  <si>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</si>
  <si>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</si>
  <si>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</si>
  <si>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</si>
  <si>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</si>
  <si>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</si>
  <si>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</si>
  <si>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</si>
  <si>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</si>
  <si>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</si>
  <si>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</si>
  <si>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</si>
  <si>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</si>
  <si>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</si>
  <si>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</si>
  <si>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</si>
  <si>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</si>
  <si>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</si>
  <si>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</si>
  <si>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</si>
  <si>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</si>
  <si>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</si>
  <si>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</si>
  <si>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</si>
  <si>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</si>
  <si>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</si>
  <si>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</si>
  <si>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</si>
  <si>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</si>
  <si>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</si>
  <si>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</si>
  <si>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</si>
  <si>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</si>
  <si>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</si>
  <si>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</si>
  <si>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</si>
  <si>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</si>
  <si>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</si>
  <si>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</si>
  <si>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</si>
  <si>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</si>
  <si>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</si>
  <si>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</si>
  <si>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</si>
  <si>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</si>
  <si>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</si>
  <si>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</si>
  <si>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</si>
  <si>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</si>
  <si>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</si>
  <si>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</si>
  <si>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</si>
  <si>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</si>
  <si>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</si>
  <si>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</si>
  <si>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</si>
  <si>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</si>
  <si>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</si>
  <si>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</si>
  <si>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</si>
  <si>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</si>
  <si>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</si>
  <si>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</si>
  <si>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</si>
  <si>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</si>
  <si>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</si>
  <si>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</si>
  <si>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</si>
  <si>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</si>
  <si>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</si>
  <si>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</si>
  <si>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</si>
  <si>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</si>
  <si>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</si>
  <si>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</si>
  <si>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</si>
  <si>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</si>
  <si>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</si>
  <si>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</si>
  <si>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</si>
  <si>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</si>
  <si>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</si>
  <si>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</si>
  <si>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</si>
  <si>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</si>
  <si>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</si>
  <si>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</si>
  <si>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</si>
  <si>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</si>
  <si>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</si>
  <si>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</si>
  <si>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</si>
  <si>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</si>
  <si>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</si>
  <si>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</si>
  <si>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</si>
  <si>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</si>
  <si>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</si>
  <si>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</si>
  <si>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</si>
  <si>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</si>
  <si>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</si>
  <si>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</si>
  <si>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</si>
  <si>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</si>
  <si>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</si>
  <si>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</si>
  <si>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</si>
  <si>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</si>
  <si>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</si>
  <si>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</si>
  <si>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</si>
  <si>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</si>
  <si>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</si>
  <si>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</si>
  <si>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</si>
  <si>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</si>
  <si>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</si>
  <si>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</si>
  <si>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</si>
  <si>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</si>
  <si>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</si>
  <si>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</si>
  <si>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</si>
  <si>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</si>
  <si>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</si>
  <si>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</si>
  <si>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</si>
  <si>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</si>
  <si>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</si>
  <si>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</si>
  <si>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</si>
  <si>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</si>
  <si>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</si>
  <si>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</si>
  <si>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</si>
  <si>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</si>
  <si>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</si>
  <si>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</si>
  <si>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</si>
  <si>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</si>
  <si>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</si>
  <si>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</si>
  <si>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</si>
  <si>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</si>
  <si>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</si>
  <si>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</si>
  <si>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</si>
  <si>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</si>
  <si>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</si>
  <si>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</si>
  <si>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</si>
  <si>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</si>
  <si>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</si>
  <si>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</si>
  <si>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</si>
  <si>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</si>
  <si>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</si>
  <si>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</si>
  <si>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</si>
  <si>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</si>
  <si>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</si>
  <si>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</si>
  <si>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</si>
  <si>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</si>
  <si>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</si>
  <si>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</si>
  <si>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</si>
  <si>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</si>
  <si>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</si>
  <si>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</si>
  <si>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</si>
  <si>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</si>
  <si>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</si>
  <si>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</si>
  <si>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</si>
  <si>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</si>
  <si>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</si>
  <si>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</si>
  <si>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</si>
  <si>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</si>
  <si>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</si>
  <si>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</si>
  <si>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</si>
  <si>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</si>
  <si>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</si>
  <si>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</si>
  <si>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</si>
  <si>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</si>
  <si>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</si>
  <si>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</si>
  <si>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</si>
  <si>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</si>
  <si>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</si>
  <si>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</si>
  <si>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</si>
  <si>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</si>
  <si>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</si>
  <si>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</si>
  <si>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</si>
  <si>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</si>
  <si>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</si>
  <si>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</si>
  <si>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</si>
  <si>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</si>
  <si>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</si>
  <si>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</si>
  <si>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</si>
  <si>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</si>
  <si>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</si>
  <si>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</si>
  <si>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</si>
  <si>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</si>
  <si>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</si>
  <si>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</si>
  <si>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</si>
  <si>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</si>
  <si>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</si>
  <si>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</si>
  <si>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</si>
  <si>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</si>
  <si>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</si>
  <si>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</si>
  <si>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</si>
  <si>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</si>
  <si>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</si>
  <si>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</si>
  <si>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</si>
  <si>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</si>
  <si>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</si>
  <si>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</si>
  <si>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</si>
  <si>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</si>
  <si>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</si>
  <si>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</si>
  <si>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</si>
  <si>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</si>
  <si>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</si>
  <si>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</si>
  <si>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</si>
  <si>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</si>
  <si>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</si>
  <si>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</si>
  <si>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</si>
  <si>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</si>
  <si>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</si>
  <si>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</si>
  <si>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</si>
  <si>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</si>
  <si>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</si>
  <si>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</si>
  <si>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</si>
  <si>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</si>
  <si>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</si>
  <si>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</si>
  <si>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</si>
  <si>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</si>
  <si>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</si>
  <si>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</si>
  <si>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</si>
  <si>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</si>
  <si>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</si>
  <si>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</si>
  <si>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</si>
  <si>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</si>
  <si>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</si>
  <si>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</si>
  <si>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</si>
  <si>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</si>
  <si>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</si>
  <si>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</si>
  <si>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</si>
  <si>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</si>
  <si>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</si>
  <si>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</si>
  <si>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</si>
  <si>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</si>
  <si>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</si>
  <si>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</si>
  <si>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</si>
  <si>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</si>
  <si>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</si>
  <si>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</si>
  <si>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</si>
  <si>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</si>
  <si>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</si>
  <si>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</si>
  <si>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</si>
  <si>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</si>
  <si>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</si>
  <si>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</si>
  <si>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</si>
  <si>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</si>
  <si>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</si>
  <si>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</si>
  <si>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</si>
  <si>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</si>
  <si>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</si>
  <si>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</si>
  <si>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</si>
  <si>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</si>
  <si>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</si>
  <si>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</si>
  <si>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</si>
  <si>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</si>
  <si>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</si>
  <si>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</si>
  <si>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</si>
  <si>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</si>
  <si>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</si>
  <si>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</si>
  <si>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</si>
  <si>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</si>
  <si>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</si>
  <si>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</si>
  <si>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</si>
  <si>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</si>
  <si>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</si>
  <si>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</si>
  <si>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</si>
  <si>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</si>
  <si>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</si>
  <si>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</si>
  <si>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</si>
  <si>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</si>
  <si>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</si>
  <si>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</si>
  <si>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</si>
  <si>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</si>
  <si>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</si>
  <si>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</si>
  <si>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</si>
  <si>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</si>
  <si>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</si>
  <si>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</si>
  <si>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</si>
  <si>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</si>
  <si>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</si>
  <si>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</si>
  <si>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</si>
  <si>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</si>
  <si>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</si>
  <si>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</si>
  <si>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</si>
  <si>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</si>
  <si>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</si>
  <si>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</si>
  <si>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</si>
  <si>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</si>
  <si>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</si>
  <si>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</si>
  <si>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</si>
  <si>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</si>
  <si>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</si>
  <si>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</si>
  <si>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</si>
  <si>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</si>
  <si>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</si>
  <si>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</si>
  <si>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</si>
  <si>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</si>
  <si>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</si>
  <si>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</si>
  <si>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</si>
  <si>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</si>
  <si>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</si>
  <si>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</si>
  <si>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</si>
  <si>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</si>
  <si>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</si>
  <si>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</si>
  <si>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</si>
  <si>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</si>
  <si>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</si>
  <si>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</si>
  <si>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</si>
  <si>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</si>
  <si>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</si>
  <si>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</si>
  <si>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</si>
  <si>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</si>
  <si>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</si>
  <si>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</si>
  <si>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</si>
  <si>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</si>
  <si>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</si>
  <si>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</si>
  <si>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</si>
  <si>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</si>
  <si>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</si>
  <si>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</si>
  <si>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</si>
  <si>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</si>
  <si>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</si>
  <si>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</si>
  <si>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</si>
  <si>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</si>
  <si>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</si>
  <si>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</si>
  <si>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</si>
  <si>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</si>
  <si>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</si>
  <si>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</si>
  <si>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</si>
  <si>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</si>
  <si>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</si>
  <si>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</si>
  <si>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</si>
  <si>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</si>
  <si>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</si>
  <si>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</si>
  <si>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</si>
  <si>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</si>
  <si>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</si>
  <si>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</si>
  <si>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</si>
  <si>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</si>
  <si>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</si>
  <si>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</si>
  <si>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</si>
  <si>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</si>
  <si>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</si>
  <si>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</si>
  <si>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</si>
  <si>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</si>
  <si>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</si>
  <si>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</si>
  <si>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</si>
  <si>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</si>
  <si>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</si>
  <si>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</si>
  <si>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</si>
  <si>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</si>
  <si>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</si>
  <si>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</si>
  <si>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</si>
  <si>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</si>
  <si>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</si>
  <si>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</si>
  <si>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</si>
  <si>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</si>
  <si>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</si>
  <si>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</si>
  <si>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</si>
  <si>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</si>
  <si>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</si>
  <si>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</si>
  <si>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</si>
  <si>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</si>
  <si>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</si>
  <si>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</si>
  <si>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</si>
  <si>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</si>
  <si>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</si>
  <si>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</si>
  <si>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</si>
  <si>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</si>
  <si>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</si>
  <si>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</si>
  <si>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</si>
  <si>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</si>
  <si>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</si>
  <si>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</si>
  <si>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</si>
  <si>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</si>
  <si>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</si>
  <si>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</si>
  <si>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</si>
  <si>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</si>
  <si>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</si>
  <si>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</si>
  <si>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</si>
  <si>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</si>
  <si>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</si>
  <si>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</si>
  <si>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</si>
  <si>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</si>
  <si>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</si>
  <si>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</si>
  <si>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</si>
  <si>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</si>
  <si>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</si>
  <si>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</si>
  <si>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</si>
  <si>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</si>
  <si>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</si>
  <si>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</si>
  <si>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</si>
  <si>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</si>
  <si>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</si>
  <si>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</si>
  <si>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</si>
  <si>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</si>
  <si>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</si>
  <si>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</si>
  <si>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</si>
  <si>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</si>
  <si>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</si>
  <si>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</si>
  <si>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</si>
  <si>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</si>
  <si>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</si>
  <si>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</si>
  <si>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</si>
  <si>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</si>
  <si>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</si>
  <si>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</si>
  <si>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</si>
  <si>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</si>
  <si>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</si>
  <si>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</si>
  <si>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</si>
  <si>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</si>
  <si>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</si>
  <si>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</si>
  <si>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</si>
  <si>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</si>
  <si>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</si>
  <si>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</si>
  <si>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</si>
  <si>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</si>
  <si>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</si>
  <si>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</si>
  <si>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</si>
  <si>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</si>
  <si>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</si>
  <si>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</si>
  <si>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</si>
  <si>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</si>
  <si>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</si>
  <si>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</si>
  <si>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</si>
  <si>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</si>
  <si>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</si>
  <si>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</si>
  <si>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</si>
  <si>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</si>
  <si>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</si>
  <si>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</si>
  <si>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</si>
  <si>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</si>
  <si>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</si>
  <si>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</si>
  <si>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</si>
  <si>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</si>
  <si>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</si>
  <si>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</si>
  <si>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</si>
  <si>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</si>
  <si>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</si>
  <si>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</si>
  <si>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</si>
  <si>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</si>
  <si>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</si>
  <si>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</si>
  <si>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</si>
  <si>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</si>
  <si>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</si>
  <si>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</si>
  <si>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</si>
  <si>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</si>
  <si>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</si>
  <si>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</si>
  <si>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</si>
  <si>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</si>
  <si>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</si>
  <si>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</si>
  <si>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</si>
  <si>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</si>
  <si>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</si>
  <si>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</si>
  <si>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</si>
  <si>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</si>
  <si>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</si>
  <si>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</si>
  <si>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</si>
  <si>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</si>
  <si>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</si>
  <si>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</si>
  <si>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</si>
  <si>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</si>
  <si>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</si>
  <si>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</si>
  <si>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</si>
  <si>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</si>
  <si>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</si>
  <si>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</si>
  <si>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</si>
  <si>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</si>
  <si>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</si>
  <si>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</si>
  <si>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</si>
  <si>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</si>
  <si>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</si>
  <si>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</si>
  <si>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</si>
  <si>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</si>
  <si>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</si>
  <si>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</si>
  <si>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</si>
  <si>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</si>
  <si>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</si>
  <si>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</si>
  <si>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</si>
  <si>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</si>
  <si>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</si>
  <si>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</si>
  <si>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</si>
  <si>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</si>
  <si>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</si>
  <si>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</si>
  <si>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</si>
  <si>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</si>
  <si>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</si>
  <si>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</si>
  <si>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</si>
  <si>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</si>
  <si>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</si>
  <si>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</si>
  <si>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</si>
  <si>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</si>
  <si>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</si>
  <si>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</si>
  <si>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</si>
  <si>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</si>
  <si>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</si>
  <si>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</si>
  <si>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</si>
  <si>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</si>
  <si>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</si>
  <si>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</si>
  <si>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</si>
  <si>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</si>
  <si>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</si>
  <si>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</si>
  <si>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</si>
  <si>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</si>
  <si>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</si>
  <si>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</si>
  <si>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</si>
  <si>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</si>
  <si>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</si>
  <si>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</si>
  <si>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</si>
  <si>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</si>
  <si>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</si>
  <si>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</si>
  <si>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</si>
  <si>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</si>
  <si>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</si>
  <si>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</si>
  <si>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</si>
  <si>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</si>
  <si>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</si>
  <si>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</si>
  <si>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</si>
  <si>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</si>
  <si>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</si>
  <si>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</si>
  <si>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</si>
  <si>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</si>
  <si>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</si>
  <si>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</si>
  <si>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</si>
  <si>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</si>
  <si>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</si>
  <si>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</si>
  <si>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</si>
  <si>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</si>
  <si>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</si>
  <si>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</si>
  <si>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</si>
  <si>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</si>
  <si>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</si>
  <si>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</si>
  <si>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</si>
  <si>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</si>
  <si>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</si>
  <si>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</si>
  <si>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</si>
  <si>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</si>
  <si>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</si>
  <si>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</si>
  <si>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</si>
  <si>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</si>
  <si>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</si>
  <si>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</si>
  <si>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</si>
  <si>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</si>
  <si>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</si>
  <si>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</si>
  <si>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</si>
  <si>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</si>
  <si>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</si>
  <si>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</si>
  <si>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</si>
  <si>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</si>
  <si>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</si>
  <si>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</si>
  <si>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</si>
  <si>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</si>
  <si>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</si>
  <si>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</si>
  <si>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</si>
  <si>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</si>
  <si>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</si>
  <si>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</si>
  <si>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</si>
  <si>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</si>
  <si>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</si>
  <si>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</si>
  <si>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</si>
  <si>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</si>
  <si>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</si>
  <si>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</si>
  <si>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</si>
  <si>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</si>
  <si>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</si>
  <si>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</si>
  <si>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</si>
  <si>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</si>
  <si>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</si>
  <si>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</si>
  <si>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</si>
  <si>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</si>
  <si>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</si>
  <si>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</si>
  <si>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</si>
  <si>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</si>
  <si>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</si>
  <si>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</si>
  <si>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</si>
  <si>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</si>
  <si>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</si>
  <si>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</si>
  <si>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</si>
  <si>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</si>
  <si>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</si>
  <si>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</si>
  <si>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</si>
  <si>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</si>
  <si>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</si>
  <si>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</si>
  <si>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</si>
  <si>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</si>
  <si>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</si>
  <si>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</si>
  <si>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</si>
  <si>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</si>
  <si>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</si>
  <si>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</si>
  <si>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</si>
  <si>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</si>
  <si>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</si>
  <si>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</si>
  <si>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</si>
  <si>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</si>
  <si>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</si>
  <si>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</si>
  <si>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</si>
  <si>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</si>
  <si>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</si>
  <si>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</si>
  <si>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</si>
  <si>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</si>
  <si>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</si>
  <si>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</si>
  <si>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</si>
  <si>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</si>
  <si>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</si>
  <si>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</si>
  <si>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</si>
  <si>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</si>
  <si>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</si>
  <si>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</si>
  <si>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</si>
  <si>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</si>
  <si>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</si>
  <si>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</si>
  <si>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</si>
  <si>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</si>
  <si>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</si>
  <si>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</si>
  <si>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</si>
  <si>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</si>
  <si>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</si>
  <si>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</si>
  <si>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</si>
  <si>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</si>
  <si>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</si>
  <si>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</si>
  <si>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</si>
  <si>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</si>
  <si>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</si>
  <si>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</si>
  <si>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</si>
  <si>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</si>
  <si>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</si>
  <si>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</si>
  <si>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</si>
  <si>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</si>
  <si>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</si>
  <si>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</si>
  <si>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</si>
  <si>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</si>
  <si>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</si>
  <si>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</si>
  <si>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</si>
  <si>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</si>
  <si>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</si>
  <si>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</si>
  <si>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</si>
  <si>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</si>
  <si>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</si>
  <si>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</si>
  <si>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</si>
  <si>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</si>
  <si>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</si>
  <si>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</si>
  <si>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</si>
  <si>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</si>
  <si>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</si>
  <si>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</si>
  <si>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</si>
  <si>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</si>
  <si>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</si>
  <si>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</si>
  <si>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</si>
  <si>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</si>
  <si>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</si>
  <si>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</si>
  <si>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</si>
  <si>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</si>
  <si>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</si>
  <si>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</si>
  <si>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</si>
  <si>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</si>
  <si>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</si>
  <si>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</si>
  <si>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</si>
  <si>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</si>
  <si>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</si>
  <si>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</si>
  <si>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</si>
  <si>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</si>
  <si>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</si>
  <si>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</si>
  <si>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</si>
  <si>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</si>
  <si>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</si>
  <si>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</si>
  <si>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</si>
  <si>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</si>
  <si>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</si>
  <si>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</si>
  <si>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</si>
  <si>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</si>
  <si>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</si>
  <si>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</si>
  <si>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</si>
  <si>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</si>
  <si>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</si>
  <si>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</si>
  <si>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</si>
  <si>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</si>
  <si>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</si>
  <si>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</si>
  <si>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</si>
  <si>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</si>
  <si>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</si>
  <si>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</si>
  <si>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</si>
  <si>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</si>
  <si>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</si>
  <si>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</si>
  <si>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</si>
  <si>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</si>
  <si>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</si>
  <si>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</si>
  <si>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</si>
  <si>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</si>
  <si>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</si>
  <si>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</si>
  <si>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</si>
  <si>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</si>
  <si>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</si>
  <si>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</si>
  <si>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</si>
  <si>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</si>
  <si>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</si>
  <si>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</si>
  <si>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</si>
  <si>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</si>
  <si>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</si>
  <si>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</si>
  <si>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</si>
  <si>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</si>
  <si>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</si>
  <si>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</si>
  <si>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</si>
  <si>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</si>
  <si>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</si>
  <si>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</si>
  <si>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</si>
  <si>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</si>
  <si>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</si>
  <si>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</si>
  <si>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</si>
  <si>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</si>
  <si>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</si>
  <si>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</si>
  <si>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</si>
  <si>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</si>
  <si>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</si>
  <si>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</si>
  <si>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</si>
  <si>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</si>
  <si>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</si>
  <si>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</si>
  <si>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</si>
  <si>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</si>
  <si>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</si>
  <si>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</si>
  <si>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</si>
  <si>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</si>
  <si>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</si>
  <si>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</si>
  <si>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</si>
  <si>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</si>
  <si>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</si>
  <si>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</si>
  <si>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</si>
  <si>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</si>
  <si>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</si>
  <si>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</si>
  <si>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</si>
  <si>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</si>
  <si>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</si>
  <si>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</si>
  <si>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</si>
  <si>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</si>
  <si>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</si>
  <si>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</si>
  <si>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</si>
  <si>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</si>
  <si>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</si>
  <si>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</si>
  <si>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</si>
  <si>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</si>
  <si>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</si>
  <si>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</si>
  <si>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</si>
  <si>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</si>
  <si>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</si>
  <si>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</si>
  <si>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</si>
  <si>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</si>
  <si>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</si>
  <si>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</si>
  <si>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</si>
  <si>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</si>
  <si>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</si>
  <si>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</si>
  <si>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</si>
  <si>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</si>
  <si>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</si>
  <si>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</si>
  <si>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</si>
  <si>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</si>
  <si>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</si>
  <si>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</si>
  <si>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</si>
  <si>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</si>
  <si>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</si>
  <si>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</si>
  <si>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</si>
  <si>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</si>
  <si>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</si>
  <si>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</si>
  <si>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</si>
  <si>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</si>
  <si>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</si>
  <si>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</si>
  <si>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</si>
  <si>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</si>
  <si>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</si>
  <si>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</si>
  <si>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</si>
  <si>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</si>
  <si>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</si>
  <si>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</si>
  <si>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</si>
  <si>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</si>
  <si>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</si>
  <si>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</si>
  <si>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</si>
  <si>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</si>
  <si>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</si>
  <si>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</si>
  <si>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</si>
  <si>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</si>
  <si>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</si>
  <si>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</si>
  <si>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</si>
  <si>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</si>
  <si>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</si>
  <si>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</si>
  <si>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</si>
  <si>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</si>
  <si>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</si>
  <si>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</si>
  <si>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</si>
  <si>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</si>
  <si>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</si>
  <si>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</si>
  <si>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</si>
  <si>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</si>
  <si>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</si>
  <si>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</si>
  <si>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</si>
  <si>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</si>
  <si>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</si>
  <si>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</si>
  <si>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</si>
  <si>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</si>
  <si>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</si>
  <si>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</si>
  <si>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</si>
  <si>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</si>
  <si>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</si>
  <si>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</si>
  <si>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</si>
  <si>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</si>
  <si>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</si>
  <si>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</si>
  <si>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</si>
  <si>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</si>
  <si>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</si>
  <si>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</si>
  <si>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</si>
  <si>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</si>
  <si>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</si>
  <si>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</si>
  <si>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</si>
  <si>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</si>
  <si>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</si>
  <si>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</si>
  <si>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</si>
  <si>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</si>
  <si>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</si>
  <si>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</si>
  <si>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</si>
  <si>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</si>
  <si>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</si>
  <si>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</si>
  <si>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</si>
  <si>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</si>
  <si>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</si>
  <si>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</si>
  <si>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</si>
  <si>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</si>
  <si>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</si>
  <si>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</si>
  <si>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</si>
  <si>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</si>
  <si>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</si>
  <si>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</si>
  <si>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</si>
  <si>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</si>
  <si>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</si>
  <si>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</si>
  <si>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</si>
  <si>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</si>
  <si>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</si>
  <si>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</si>
  <si>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</si>
  <si>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</si>
  <si>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</si>
  <si>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</si>
  <si>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</si>
  <si>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</si>
  <si>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</si>
  <si>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</si>
  <si>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</si>
  <si>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</si>
  <si>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</si>
  <si>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</si>
  <si>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</si>
  <si>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</si>
  <si>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</si>
  <si>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</si>
  <si>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</si>
  <si>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</si>
  <si>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</si>
  <si>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</si>
  <si>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</si>
  <si>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</si>
  <si>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</si>
  <si>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</si>
  <si>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</si>
  <si>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</si>
  <si>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</si>
  <si>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</si>
  <si>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</si>
  <si>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</si>
  <si>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</si>
  <si>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</si>
  <si>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</si>
  <si>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</si>
  <si>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</si>
  <si>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</si>
  <si>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</si>
  <si>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</si>
  <si>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</si>
  <si>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</si>
  <si>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</si>
  <si>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</si>
  <si>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</si>
  <si>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</si>
  <si>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</si>
  <si>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</si>
  <si>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</si>
  <si>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</si>
  <si>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</si>
  <si>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</si>
  <si>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</si>
  <si>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</si>
  <si>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</si>
  <si>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</si>
  <si>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</si>
  <si>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</si>
  <si>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</si>
  <si>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</si>
  <si>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</si>
  <si>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</si>
  <si>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</si>
  <si>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</si>
  <si>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</si>
  <si>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</si>
  <si>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</si>
  <si>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</si>
  <si>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</si>
  <si>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</si>
  <si>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</si>
  <si>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</si>
  <si>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</si>
  <si>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</si>
  <si>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</si>
  <si>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</si>
  <si>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</si>
  <si>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</si>
  <si>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</si>
  <si>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</si>
  <si>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</si>
  <si>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</si>
  <si>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</si>
  <si>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</si>
  <si>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</si>
  <si>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</si>
  <si>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</si>
  <si>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</si>
  <si>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</si>
  <si>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</si>
  <si>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</si>
  <si>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</si>
  <si>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</si>
  <si>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</si>
  <si>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</si>
  <si>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</si>
  <si>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</si>
  <si>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</si>
  <si>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</si>
  <si>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</si>
  <si>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</si>
  <si>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</si>
  <si>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</si>
  <si>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</si>
  <si>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</si>
  <si>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</si>
  <si>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</si>
  <si>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</si>
  <si>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</si>
  <si>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</si>
  <si>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</si>
  <si>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</si>
  <si>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</si>
  <si>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</si>
  <si>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</si>
  <si>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</si>
  <si>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</si>
  <si>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</si>
  <si>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</si>
  <si>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</si>
  <si>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</si>
  <si>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</si>
  <si>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</si>
  <si>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</si>
  <si>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</si>
  <si>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</si>
  <si>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</si>
  <si>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</si>
  <si>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</si>
  <si>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</si>
  <si>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</si>
  <si>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</si>
  <si>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</si>
  <si>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</si>
  <si>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</si>
  <si>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</si>
  <si>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</si>
  <si>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</si>
  <si>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</si>
  <si>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</si>
  <si>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</si>
  <si>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</si>
  <si>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</si>
  <si>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</si>
  <si>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</si>
  <si>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</si>
  <si>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</si>
  <si>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</si>
  <si>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</si>
  <si>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</si>
  <si>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</si>
  <si>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</si>
  <si>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</si>
  <si>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</si>
  <si>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</si>
  <si>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</si>
  <si>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</si>
  <si>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</si>
  <si>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</si>
  <si>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</si>
  <si>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</si>
  <si>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</si>
  <si>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</si>
  <si>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</si>
  <si>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</si>
  <si>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</si>
  <si>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</si>
  <si>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</si>
  <si>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</si>
  <si>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</si>
  <si>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</si>
  <si>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</si>
  <si>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</si>
  <si>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</si>
  <si>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</si>
  <si>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</si>
  <si>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</si>
  <si>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</si>
  <si>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</si>
  <si>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</si>
  <si>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</si>
  <si>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</si>
  <si>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</si>
  <si>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</si>
  <si>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</si>
  <si>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</si>
  <si>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</si>
  <si>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</si>
  <si>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</si>
  <si>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</si>
  <si>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</si>
  <si>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</si>
  <si>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</si>
  <si>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</si>
  <si>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</si>
  <si>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</si>
  <si>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</si>
  <si>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</si>
  <si>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</si>
  <si>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</si>
  <si>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</si>
  <si>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</si>
  <si>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</si>
  <si>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</si>
  <si>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</si>
  <si>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</si>
  <si>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</si>
  <si>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</si>
  <si>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</si>
  <si>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</si>
  <si>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</si>
  <si>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</si>
  <si>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</si>
  <si>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</si>
  <si>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</si>
  <si>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</si>
  <si>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</si>
  <si>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</si>
  <si>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</si>
  <si>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</si>
  <si>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</si>
  <si>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</si>
  <si>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</si>
  <si>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</si>
  <si>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</si>
  <si>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</si>
  <si>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</si>
  <si>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</si>
  <si>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</si>
  <si>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</si>
  <si>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</si>
  <si>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</si>
  <si>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</si>
  <si>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</si>
  <si>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</si>
  <si>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</si>
  <si>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</si>
  <si>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</si>
  <si>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</si>
  <si>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</si>
  <si>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</si>
  <si>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</si>
  <si>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</si>
  <si>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</si>
  <si>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</si>
  <si>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</si>
  <si>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</si>
  <si>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</si>
  <si>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</si>
  <si>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</si>
  <si>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</si>
  <si>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</si>
  <si>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</si>
  <si>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</si>
  <si>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</si>
  <si>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</si>
  <si>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</si>
  <si>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</si>
  <si>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</si>
  <si>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</si>
  <si>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</si>
  <si>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</si>
  <si>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</si>
  <si>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</si>
  <si>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</si>
  <si>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</si>
  <si>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</si>
  <si>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</si>
  <si>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</si>
  <si>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</si>
  <si>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</si>
  <si>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</si>
  <si>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</si>
  <si>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</si>
  <si>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</si>
  <si>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</si>
  <si>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</si>
  <si>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</si>
  <si>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</si>
  <si>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</si>
  <si>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</si>
  <si>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</si>
  <si>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</si>
  <si>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</si>
  <si>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</si>
  <si>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</si>
  <si>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</si>
  <si>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</si>
  <si>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</si>
  <si>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</si>
  <si>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</si>
  <si>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</si>
  <si>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</si>
  <si>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</si>
  <si>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</si>
  <si>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</si>
  <si>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</si>
  <si>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</si>
  <si>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</si>
  <si>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</si>
  <si>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</si>
  <si>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</si>
  <si>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</si>
  <si>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</si>
  <si>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</si>
  <si>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</si>
  <si>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</si>
  <si>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</si>
  <si>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</si>
  <si>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</si>
  <si>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</si>
  <si>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</si>
  <si>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</si>
  <si>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</si>
  <si>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</si>
  <si>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</si>
  <si>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</si>
  <si>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</si>
  <si>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</si>
  <si>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</si>
  <si>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</si>
  <si>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</si>
  <si>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</si>
  <si>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</si>
  <si>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</si>
  <si>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</si>
  <si>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</si>
  <si>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</si>
  <si>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</si>
  <si>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</si>
  <si>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</si>
  <si>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</si>
  <si>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</si>
  <si>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</si>
  <si>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</si>
  <si>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</si>
  <si>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</si>
  <si>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</si>
  <si>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</si>
  <si>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</si>
  <si>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</si>
  <si>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</si>
  <si>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</si>
  <si>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</si>
  <si>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</si>
  <si>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</si>
  <si>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</si>
  <si>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</si>
  <si>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</si>
  <si>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</si>
  <si>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</si>
  <si>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</si>
  <si>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</si>
  <si>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</si>
  <si>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</si>
  <si>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</si>
  <si>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</si>
  <si>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</si>
  <si>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</si>
  <si>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</si>
  <si>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</si>
  <si>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</si>
  <si>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</si>
  <si>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</si>
  <si>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</si>
  <si>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</si>
  <si>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</si>
  <si>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</si>
  <si>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</si>
  <si>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</si>
  <si>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</si>
  <si>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</si>
  <si>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</si>
  <si>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</si>
  <si>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</si>
  <si>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</si>
  <si>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</si>
  <si>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</si>
  <si>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</si>
  <si>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</si>
  <si>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</si>
  <si>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</si>
  <si>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</si>
  <si>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</si>
  <si>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</si>
  <si>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</si>
  <si>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</si>
  <si>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</si>
  <si>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</si>
  <si>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</si>
  <si>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</si>
  <si>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</si>
  <si>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</si>
  <si>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</si>
  <si>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</si>
  <si>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</si>
  <si>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</si>
  <si>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</si>
  <si>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</si>
  <si>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</si>
  <si>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</si>
  <si>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</si>
  <si>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</si>
  <si>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</si>
  <si>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</si>
  <si>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</si>
  <si>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</si>
  <si>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</si>
  <si>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</si>
  <si>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</si>
  <si>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</si>
  <si>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</si>
  <si>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</si>
  <si>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</si>
  <si>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</si>
  <si>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</si>
  <si>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</si>
  <si>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</si>
  <si>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</si>
  <si>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</si>
  <si>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</si>
  <si>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</si>
  <si>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</si>
  <si>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</si>
  <si>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</si>
  <si>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</si>
  <si>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</si>
  <si>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</si>
  <si>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</si>
  <si>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</si>
  <si>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</si>
  <si>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</si>
  <si>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</si>
  <si>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</si>
  <si>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</si>
  <si>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</si>
  <si>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</si>
  <si>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</si>
  <si>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</si>
  <si>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</si>
  <si>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</si>
  <si>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</si>
  <si>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</si>
  <si>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</si>
  <si>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</si>
  <si>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</si>
  <si>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</si>
  <si>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</si>
  <si>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</si>
  <si>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</si>
  <si>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</si>
  <si>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</si>
  <si>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</si>
  <si>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</si>
  <si>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</si>
  <si>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</si>
  <si>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</si>
  <si>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</si>
  <si>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</si>
  <si>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</si>
  <si>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</si>
  <si>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</si>
  <si>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</si>
  <si>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</si>
  <si>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</si>
  <si>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</si>
  <si>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</si>
  <si>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</si>
  <si>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</si>
  <si>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</si>
  <si>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</si>
  <si>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</si>
  <si>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</si>
  <si>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</si>
  <si>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</si>
  <si>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</si>
  <si>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</si>
  <si>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</si>
  <si>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</si>
  <si>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</si>
  <si>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</si>
  <si>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</si>
  <si>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</si>
  <si>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</si>
  <si>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</si>
  <si>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</si>
  <si>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</si>
  <si>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</si>
  <si>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</si>
  <si>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</si>
  <si>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</si>
  <si>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</si>
  <si>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</si>
  <si>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</si>
  <si>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</si>
  <si>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</si>
  <si>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</si>
  <si>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</si>
  <si>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</si>
  <si>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</si>
  <si>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</si>
  <si>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</si>
  <si>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</si>
  <si>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</si>
  <si>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</si>
  <si>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</si>
  <si>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</si>
  <si>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</si>
  <si>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</si>
  <si>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</si>
  <si>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</si>
  <si>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</si>
  <si>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</si>
  <si>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</si>
  <si>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</si>
  <si>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</si>
  <si>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</si>
  <si>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</si>
  <si>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</si>
  <si>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</si>
  <si>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</si>
  <si>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</si>
  <si>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</si>
  <si>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</si>
  <si>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</si>
  <si>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</si>
  <si>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</si>
  <si>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</si>
  <si>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</si>
  <si>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</si>
  <si>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</si>
  <si>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2021-18-10000533</t>
  </si>
  <si>
    <t xml:space="preserve">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</si>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</sst>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3" fillId="3" borderId="1" xfId="0" applyNumberFormat="1" applyFont="1" applyFill="1" applyBorder="1" applyAlignment="1" applyProtection="1">
      <alignment horizontal="lef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404</v>
      </c>
      <c r="I15" s="32" t="s">
        <v>2624</v>
      </c>
      <c r="J15" s="108" t="s">
        <v>2626</v>
      </c>
      <c r="L15" s="204" t="s">
        <v>8</v>
      </c>
      <c r="M15" s="204"/>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181"/>
      <c r="I20" s="144" t="s">
        <v>404</v>
      </c>
      <c r="J20" s="145" t="s">
        <v>406</v>
      </c>
      <c r="K20" s="146">
        <v>5815008172</v>
      </c>
      <c r="L20" s="147">
        <v>44242</v>
      </c>
      <c r="M20" s="147">
        <v>44561</v>
      </c>
      <c r="N20" s="132">
        <f>+(M20-L20)/30</f>
        <v>10.633333333333333</v>
      </c>
      <c r="O20" s="135"/>
      <c r="U20" s="131"/>
      <c r="V20" s="105">
        <f ca="1">NOW()</f>
        <v>44201.884214004633</v>
      </c>
      <c r="W20" s="105">
        <f ca="1">NOW()</f>
        <v>44201.884214004633</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6"/>
      <c r="I37" s="127"/>
      <c r="J37" s="127"/>
      <c r="K37" s="127"/>
      <c r="L37" s="127"/>
      <c r="M37" s="127"/>
      <c r="N37" s="127"/>
      <c r="O37" s="128"/>
    </row>
    <row r="38" spans="1:16" ht="21" customHeight="1" x14ac:dyDescent="0.25">
      <c r="A38" s="9"/>
      <c r="B38" s="173" t="str">
        <f>VLOOKUP(B20,EAS!A2:B1439,2,0)</f>
        <v>FUNDACION AMOR FE Y ESPERANZA</v>
      </c>
      <c r="C38" s="173"/>
      <c r="D38" s="173"/>
      <c r="E38" s="173"/>
      <c r="F38" s="173"/>
      <c r="G38" s="5"/>
      <c r="H38" s="129"/>
      <c r="I38" s="185" t="s">
        <v>7</v>
      </c>
      <c r="J38" s="185"/>
      <c r="K38" s="185"/>
      <c r="L38" s="185"/>
      <c r="M38" s="185"/>
      <c r="N38" s="185"/>
      <c r="O38" s="130"/>
    </row>
    <row r="39" spans="1:16" ht="42.95" customHeight="1" thickBot="1" x14ac:dyDescent="0.3">
      <c r="A39" s="10"/>
      <c r="B39" s="11"/>
      <c r="C39" s="11"/>
      <c r="D39" s="11"/>
      <c r="E39" s="11"/>
      <c r="F39" s="11"/>
      <c r="G39" s="11"/>
      <c r="H39" s="10"/>
      <c r="I39" s="217" t="s">
        <v>2677</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35" t="s">
        <v>4</v>
      </c>
      <c r="B43" s="236"/>
      <c r="C43" s="236"/>
      <c r="D43" s="236"/>
      <c r="E43" s="236"/>
      <c r="F43" s="236"/>
      <c r="G43" s="236"/>
      <c r="H43" s="236"/>
      <c r="I43" s="236"/>
      <c r="J43" s="236"/>
      <c r="K43" s="236"/>
      <c r="L43" s="236"/>
      <c r="M43" s="236"/>
      <c r="N43" s="236"/>
      <c r="O43" s="237"/>
      <c r="P43" s="76"/>
    </row>
    <row r="44" spans="1:16" ht="15" customHeight="1" x14ac:dyDescent="0.25">
      <c r="A44" s="238" t="s">
        <v>2654</v>
      </c>
      <c r="B44" s="239"/>
      <c r="C44" s="239"/>
      <c r="D44" s="239"/>
      <c r="E44" s="239"/>
      <c r="F44" s="239"/>
      <c r="G44" s="239"/>
      <c r="H44" s="239"/>
      <c r="I44" s="239"/>
      <c r="J44" s="239"/>
      <c r="K44" s="239"/>
      <c r="L44" s="239"/>
      <c r="M44" s="239"/>
      <c r="N44" s="239"/>
      <c r="O44" s="240"/>
    </row>
    <row r="45" spans="1:16" x14ac:dyDescent="0.25">
      <c r="A45" s="241"/>
      <c r="B45" s="242"/>
      <c r="C45" s="242"/>
      <c r="D45" s="242"/>
      <c r="E45" s="242"/>
      <c r="F45" s="242"/>
      <c r="G45" s="242"/>
      <c r="H45" s="242"/>
      <c r="I45" s="242"/>
      <c r="J45" s="242"/>
      <c r="K45" s="242"/>
      <c r="L45" s="242"/>
      <c r="M45" s="242"/>
      <c r="N45" s="242"/>
      <c r="O45" s="24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2678</v>
      </c>
      <c r="C48" s="112" t="s">
        <v>32</v>
      </c>
      <c r="D48" s="110" t="s">
        <v>2679</v>
      </c>
      <c r="E48" s="142" t="s">
        <v>2680</v>
      </c>
      <c r="F48" s="142" t="s">
        <v>2681</v>
      </c>
      <c r="G48" s="155">
        <f>IF(AND(E48&lt;&gt;"",F48&lt;&gt;""),((F48-E48)/30),"")</f>
        <v>15.7</v>
      </c>
      <c r="H48" s="114" t="s">
        <v>2745</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2678</v>
      </c>
      <c r="C49" s="112" t="s">
        <v>32</v>
      </c>
      <c r="D49" s="110" t="s">
        <v>2682</v>
      </c>
      <c r="E49" s="142" t="s">
        <v>2683</v>
      </c>
      <c r="F49" s="142" t="s">
        <v>2684</v>
      </c>
      <c r="G49" s="155">
        <f t="shared" ref="G49:G50" si="2">IF(AND(E49&lt;&gt;"",F49&lt;&gt;""),((F49-E49)/30),"")</f>
        <v>5.166666666666667</v>
      </c>
      <c r="H49" s="114" t="s">
        <v>2745</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2678</v>
      </c>
      <c r="C50" s="112" t="s">
        <v>32</v>
      </c>
      <c r="D50" s="110" t="s">
        <v>2679</v>
      </c>
      <c r="E50" s="142" t="s">
        <v>2680</v>
      </c>
      <c r="F50" s="142" t="s">
        <v>2681</v>
      </c>
      <c r="G50" s="155">
        <f t="shared" si="2"/>
        <v>15.7</v>
      </c>
      <c r="H50" s="119" t="s">
        <v>2745</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2678</v>
      </c>
      <c r="C51" s="112" t="s">
        <v>32</v>
      </c>
      <c r="D51" s="110" t="s">
        <v>2685</v>
      </c>
      <c r="E51" s="142" t="s">
        <v>2686</v>
      </c>
      <c r="F51" s="142" t="s">
        <v>2687</v>
      </c>
      <c r="G51" s="155">
        <f t="shared" ref="G51:G107" si="3">IF(AND(E51&lt;&gt;"",F51&lt;&gt;""),((F51-E51)/30),"")</f>
        <v>10.366666666666667</v>
      </c>
      <c r="H51" s="114" t="s">
        <v>2746</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2678</v>
      </c>
      <c r="C52" s="112" t="s">
        <v>32</v>
      </c>
      <c r="D52" s="110" t="s">
        <v>2688</v>
      </c>
      <c r="E52" s="142" t="s">
        <v>2686</v>
      </c>
      <c r="F52" s="142" t="s">
        <v>2687</v>
      </c>
      <c r="G52" s="155">
        <f t="shared" si="3"/>
        <v>10.366666666666667</v>
      </c>
      <c r="H52" s="119" t="s">
        <v>2747</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2678</v>
      </c>
      <c r="C53" s="112" t="s">
        <v>32</v>
      </c>
      <c r="D53" s="110" t="s">
        <v>2689</v>
      </c>
      <c r="E53" s="142" t="s">
        <v>2680</v>
      </c>
      <c r="F53" s="142" t="s">
        <v>2681</v>
      </c>
      <c r="G53" s="155">
        <f t="shared" si="3"/>
        <v>15.7</v>
      </c>
      <c r="H53" s="119" t="s">
        <v>2745</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2678</v>
      </c>
      <c r="C54" s="112" t="s">
        <v>32</v>
      </c>
      <c r="D54" s="110" t="s">
        <v>2690</v>
      </c>
      <c r="E54" s="142" t="s">
        <v>2691</v>
      </c>
      <c r="F54" s="142" t="s">
        <v>2692</v>
      </c>
      <c r="G54" s="155">
        <f t="shared" si="3"/>
        <v>11.533333333333333</v>
      </c>
      <c r="H54" s="114" t="s">
        <v>2748</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2678</v>
      </c>
      <c r="C55" s="112" t="s">
        <v>32</v>
      </c>
      <c r="D55" s="110" t="s">
        <v>2693</v>
      </c>
      <c r="E55" s="142" t="s">
        <v>2694</v>
      </c>
      <c r="F55" s="142" t="s">
        <v>2695</v>
      </c>
      <c r="G55" s="155">
        <f t="shared" si="3"/>
        <v>21.433333333333334</v>
      </c>
      <c r="H55" s="114" t="s">
        <v>2749</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2678</v>
      </c>
      <c r="C56" s="112" t="s">
        <v>32</v>
      </c>
      <c r="D56" s="110" t="s">
        <v>2696</v>
      </c>
      <c r="E56" s="142" t="s">
        <v>2697</v>
      </c>
      <c r="F56" s="142" t="s">
        <v>2698</v>
      </c>
      <c r="G56" s="155">
        <f t="shared" si="3"/>
        <v>3.0333333333333332</v>
      </c>
      <c r="H56" s="114" t="s">
        <v>2750</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2678</v>
      </c>
      <c r="C57" s="65" t="s">
        <v>32</v>
      </c>
      <c r="D57" s="63" t="s">
        <v>2699</v>
      </c>
      <c r="E57" s="142" t="s">
        <v>2697</v>
      </c>
      <c r="F57" s="142" t="s">
        <v>2684</v>
      </c>
      <c r="G57" s="155">
        <f t="shared" si="3"/>
        <v>4.5333333333333332</v>
      </c>
      <c r="H57" s="64" t="s">
        <v>2745</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2678</v>
      </c>
      <c r="C58" s="65" t="s">
        <v>32</v>
      </c>
      <c r="D58" s="63" t="s">
        <v>2700</v>
      </c>
      <c r="E58" s="142" t="s">
        <v>2680</v>
      </c>
      <c r="F58" s="142" t="s">
        <v>2681</v>
      </c>
      <c r="G58" s="155">
        <f t="shared" si="3"/>
        <v>15.7</v>
      </c>
      <c r="H58" s="64" t="s">
        <v>2745</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2678</v>
      </c>
      <c r="C59" s="65" t="s">
        <v>32</v>
      </c>
      <c r="D59" s="63" t="s">
        <v>2701</v>
      </c>
      <c r="E59" s="246">
        <v>43483</v>
      </c>
      <c r="F59" s="246">
        <v>43829</v>
      </c>
      <c r="G59" s="155">
        <f t="shared" si="3"/>
        <v>11.533333333333333</v>
      </c>
      <c r="H59" s="64" t="s">
        <v>2751</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2678</v>
      </c>
      <c r="C60" s="65" t="s">
        <v>32</v>
      </c>
      <c r="D60" s="63" t="s">
        <v>2702</v>
      </c>
      <c r="E60" s="142" t="s">
        <v>2694</v>
      </c>
      <c r="F60" s="142" t="s">
        <v>2695</v>
      </c>
      <c r="G60" s="155">
        <f t="shared" si="3"/>
        <v>21.433333333333334</v>
      </c>
      <c r="H60" s="64" t="s">
        <v>2752</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2678</v>
      </c>
      <c r="C61" s="65" t="s">
        <v>32</v>
      </c>
      <c r="D61" s="63" t="s">
        <v>2703</v>
      </c>
      <c r="E61" s="142" t="s">
        <v>2704</v>
      </c>
      <c r="F61" s="142" t="s">
        <v>2684</v>
      </c>
      <c r="G61" s="155">
        <f t="shared" si="3"/>
        <v>4.8</v>
      </c>
      <c r="H61" s="64" t="s">
        <v>2745</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2678</v>
      </c>
      <c r="C62" s="65" t="s">
        <v>32</v>
      </c>
      <c r="D62" s="63" t="s">
        <v>2705</v>
      </c>
      <c r="E62" s="142" t="s">
        <v>2706</v>
      </c>
      <c r="F62" s="142" t="s">
        <v>2707</v>
      </c>
      <c r="G62" s="155">
        <f t="shared" si="3"/>
        <v>12.133333333333333</v>
      </c>
      <c r="H62" s="64" t="s">
        <v>2749</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2678</v>
      </c>
      <c r="C63" s="65" t="s">
        <v>32</v>
      </c>
      <c r="D63" s="63" t="s">
        <v>2708</v>
      </c>
      <c r="E63" s="142" t="s">
        <v>2680</v>
      </c>
      <c r="F63" s="142" t="s">
        <v>2681</v>
      </c>
      <c r="G63" s="155">
        <f t="shared" si="3"/>
        <v>15.7</v>
      </c>
      <c r="H63" s="64" t="s">
        <v>2745</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2678</v>
      </c>
      <c r="C64" s="65" t="s">
        <v>32</v>
      </c>
      <c r="D64" s="63" t="s">
        <v>2709</v>
      </c>
      <c r="E64" s="142" t="s">
        <v>2706</v>
      </c>
      <c r="F64" s="142" t="s">
        <v>2707</v>
      </c>
      <c r="G64" s="155">
        <f t="shared" si="3"/>
        <v>12.133333333333333</v>
      </c>
      <c r="H64" s="64" t="s">
        <v>2753</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2678</v>
      </c>
      <c r="C65" s="65" t="s">
        <v>32</v>
      </c>
      <c r="D65" s="63" t="s">
        <v>2710</v>
      </c>
      <c r="E65" s="142" t="s">
        <v>2711</v>
      </c>
      <c r="F65" s="142" t="s">
        <v>2712</v>
      </c>
      <c r="G65" s="155">
        <f t="shared" si="3"/>
        <v>3.0333333333333332</v>
      </c>
      <c r="H65" s="64" t="s">
        <v>2753</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2678</v>
      </c>
      <c r="C66" s="65" t="s">
        <v>32</v>
      </c>
      <c r="D66" s="63" t="s">
        <v>2713</v>
      </c>
      <c r="E66" s="142" t="s">
        <v>2714</v>
      </c>
      <c r="F66" s="142" t="s">
        <v>2715</v>
      </c>
      <c r="G66" s="155">
        <f t="shared" si="3"/>
        <v>1.4666666666666666</v>
      </c>
      <c r="H66" s="64" t="s">
        <v>2754</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2678</v>
      </c>
      <c r="C67" s="65" t="s">
        <v>32</v>
      </c>
      <c r="D67" s="63" t="s">
        <v>2716</v>
      </c>
      <c r="E67" s="142" t="s">
        <v>2684</v>
      </c>
      <c r="F67" s="142" t="s">
        <v>2681</v>
      </c>
      <c r="G67" s="155">
        <f t="shared" si="3"/>
        <v>15.733333333333333</v>
      </c>
      <c r="H67" s="64" t="s">
        <v>2745</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2678</v>
      </c>
      <c r="C68" s="65" t="s">
        <v>32</v>
      </c>
      <c r="D68" s="63" t="s">
        <v>2717</v>
      </c>
      <c r="E68" s="142" t="s">
        <v>2718</v>
      </c>
      <c r="F68" s="142" t="s">
        <v>2684</v>
      </c>
      <c r="G68" s="155">
        <f t="shared" si="3"/>
        <v>26.533333333333335</v>
      </c>
      <c r="H68" s="64" t="s">
        <v>2755</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2678</v>
      </c>
      <c r="C69" s="65" t="s">
        <v>32</v>
      </c>
      <c r="D69" s="63" t="s">
        <v>2719</v>
      </c>
      <c r="E69" s="142" t="s">
        <v>2704</v>
      </c>
      <c r="F69" s="142" t="s">
        <v>2684</v>
      </c>
      <c r="G69" s="155">
        <f t="shared" si="3"/>
        <v>4.8</v>
      </c>
      <c r="H69" s="64" t="s">
        <v>2745</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2678</v>
      </c>
      <c r="C70" s="65" t="s">
        <v>32</v>
      </c>
      <c r="D70" s="63" t="s">
        <v>2720</v>
      </c>
      <c r="E70" s="142" t="s">
        <v>2721</v>
      </c>
      <c r="F70" s="142" t="s">
        <v>2722</v>
      </c>
      <c r="G70" s="155">
        <f t="shared" si="3"/>
        <v>4</v>
      </c>
      <c r="H70" s="64" t="s">
        <v>2753</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2678</v>
      </c>
      <c r="C71" s="65" t="s">
        <v>32</v>
      </c>
      <c r="D71" s="63" t="s">
        <v>2723</v>
      </c>
      <c r="E71" s="142" t="s">
        <v>2724</v>
      </c>
      <c r="F71" s="142" t="s">
        <v>2722</v>
      </c>
      <c r="G71" s="155">
        <f t="shared" si="3"/>
        <v>3.9666666666666668</v>
      </c>
      <c r="H71" s="64" t="s">
        <v>2756</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2678</v>
      </c>
      <c r="C72" s="65" t="s">
        <v>32</v>
      </c>
      <c r="D72" s="63" t="s">
        <v>2725</v>
      </c>
      <c r="E72" s="142" t="s">
        <v>2726</v>
      </c>
      <c r="F72" s="142" t="s">
        <v>2695</v>
      </c>
      <c r="G72" s="155">
        <f t="shared" si="3"/>
        <v>22.266666666666666</v>
      </c>
      <c r="H72" s="64" t="s">
        <v>2757</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2678</v>
      </c>
      <c r="C73" s="65" t="s">
        <v>32</v>
      </c>
      <c r="D73" s="63" t="s">
        <v>2725</v>
      </c>
      <c r="E73" s="142" t="s">
        <v>2726</v>
      </c>
      <c r="F73" s="142" t="s">
        <v>2695</v>
      </c>
      <c r="G73" s="155">
        <f t="shared" si="3"/>
        <v>22.266666666666666</v>
      </c>
      <c r="H73" s="64" t="s">
        <v>2757</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2678</v>
      </c>
      <c r="C74" s="65" t="s">
        <v>32</v>
      </c>
      <c r="D74" s="63" t="s">
        <v>2727</v>
      </c>
      <c r="E74" s="142" t="s">
        <v>2728</v>
      </c>
      <c r="F74" s="142" t="s">
        <v>2729</v>
      </c>
      <c r="G74" s="155">
        <f t="shared" si="3"/>
        <v>11.1</v>
      </c>
      <c r="H74" s="64" t="s">
        <v>2758</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2678</v>
      </c>
      <c r="C75" s="65" t="s">
        <v>32</v>
      </c>
      <c r="D75" s="63" t="s">
        <v>2730</v>
      </c>
      <c r="E75" s="142" t="s">
        <v>2731</v>
      </c>
      <c r="F75" s="142" t="s">
        <v>2732</v>
      </c>
      <c r="G75" s="155">
        <f t="shared" si="3"/>
        <v>11.066666666666666</v>
      </c>
      <c r="H75" s="64" t="s">
        <v>2758</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2678</v>
      </c>
      <c r="C76" s="65" t="s">
        <v>32</v>
      </c>
      <c r="D76" s="63" t="s">
        <v>2733</v>
      </c>
      <c r="E76" s="142" t="s">
        <v>2734</v>
      </c>
      <c r="F76" s="142" t="s">
        <v>2735</v>
      </c>
      <c r="G76" s="155">
        <f t="shared" si="3"/>
        <v>11.1</v>
      </c>
      <c r="H76" s="64" t="s">
        <v>2759</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2678</v>
      </c>
      <c r="C77" s="65" t="s">
        <v>32</v>
      </c>
      <c r="D77" s="63" t="s">
        <v>2736</v>
      </c>
      <c r="E77" s="142" t="s">
        <v>2737</v>
      </c>
      <c r="F77" s="142" t="s">
        <v>2738</v>
      </c>
      <c r="G77" s="155">
        <f t="shared" si="3"/>
        <v>10.933333333333334</v>
      </c>
      <c r="H77" s="64" t="s">
        <v>2759</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2678</v>
      </c>
      <c r="C78" s="65" t="s">
        <v>32</v>
      </c>
      <c r="D78" s="63" t="s">
        <v>2739</v>
      </c>
      <c r="E78" s="142" t="s">
        <v>2740</v>
      </c>
      <c r="F78" s="142" t="s">
        <v>2741</v>
      </c>
      <c r="G78" s="155">
        <f t="shared" si="3"/>
        <v>12.466666666666667</v>
      </c>
      <c r="H78" s="64" t="s">
        <v>2759</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2678</v>
      </c>
      <c r="C79" s="65" t="s">
        <v>32</v>
      </c>
      <c r="D79" s="63" t="s">
        <v>2742</v>
      </c>
      <c r="E79" s="246">
        <v>42675</v>
      </c>
      <c r="F79" s="246">
        <v>42719</v>
      </c>
      <c r="G79" s="155">
        <f t="shared" si="3"/>
        <v>1.4666666666666666</v>
      </c>
      <c r="H79" s="64" t="s">
        <v>2745</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2678</v>
      </c>
      <c r="C80" s="65" t="s">
        <v>32</v>
      </c>
      <c r="D80" s="63" t="s">
        <v>2743</v>
      </c>
      <c r="E80" s="246">
        <v>42675</v>
      </c>
      <c r="F80" s="246">
        <v>43312</v>
      </c>
      <c r="G80" s="155">
        <f t="shared" si="3"/>
        <v>21.233333333333334</v>
      </c>
      <c r="H80" s="64" t="s">
        <v>2745</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2678</v>
      </c>
      <c r="C81" s="65" t="s">
        <v>32</v>
      </c>
      <c r="D81" s="63" t="s">
        <v>2744</v>
      </c>
      <c r="E81" s="246">
        <v>42579</v>
      </c>
      <c r="F81" s="246">
        <v>42674</v>
      </c>
      <c r="G81" s="155">
        <f t="shared" si="3"/>
        <v>3.1666666666666665</v>
      </c>
      <c r="H81" s="64" t="s">
        <v>2747</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5" t="s">
        <v>2633</v>
      </c>
      <c r="B109" s="236"/>
      <c r="C109" s="236"/>
      <c r="D109" s="236"/>
      <c r="E109" s="236"/>
      <c r="F109" s="236"/>
      <c r="G109" s="236"/>
      <c r="H109" s="236"/>
      <c r="I109" s="236"/>
      <c r="J109" s="236"/>
      <c r="K109" s="236"/>
      <c r="L109" s="236"/>
      <c r="M109" s="236"/>
      <c r="N109" s="236"/>
      <c r="O109" s="237"/>
      <c r="P109" s="76"/>
    </row>
    <row r="110" spans="1:16" ht="15" customHeight="1" x14ac:dyDescent="0.25">
      <c r="A110" s="238" t="s">
        <v>2655</v>
      </c>
      <c r="B110" s="239"/>
      <c r="C110" s="239"/>
      <c r="D110" s="239"/>
      <c r="E110" s="239"/>
      <c r="F110" s="239"/>
      <c r="G110" s="239"/>
      <c r="H110" s="239"/>
      <c r="I110" s="239"/>
      <c r="J110" s="239"/>
      <c r="K110" s="239"/>
      <c r="L110" s="239"/>
      <c r="M110" s="239"/>
      <c r="N110" s="239"/>
      <c r="O110" s="240"/>
    </row>
    <row r="111" spans="1:16" ht="15.75" thickBot="1" x14ac:dyDescent="0.3">
      <c r="A111" s="241"/>
      <c r="B111" s="242"/>
      <c r="C111" s="242"/>
      <c r="D111" s="242"/>
      <c r="E111" s="242"/>
      <c r="F111" s="242"/>
      <c r="G111" s="242"/>
      <c r="H111" s="242"/>
      <c r="I111" s="242"/>
      <c r="J111" s="242"/>
      <c r="K111" s="242"/>
      <c r="L111" s="242"/>
      <c r="M111" s="242"/>
      <c r="N111" s="242"/>
      <c r="O111" s="243"/>
    </row>
    <row r="112" spans="1:16" s="1" customFormat="1" ht="26.25" customHeight="1" thickBot="1" x14ac:dyDescent="0.3">
      <c r="I112" s="223" t="s">
        <v>9</v>
      </c>
      <c r="J112" s="22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2664</v>
      </c>
      <c r="C114" s="158" t="s">
        <v>31</v>
      </c>
      <c r="D114" s="120" t="s">
        <v>2760</v>
      </c>
      <c r="E114" s="142">
        <v>44174</v>
      </c>
      <c r="F114" s="142">
        <v>44773</v>
      </c>
      <c r="G114" s="155">
        <f>IF(AND(E114&lt;&gt;"",F114&lt;&gt;""),((F114-E114)/30),"")</f>
        <v>19.966666666666665</v>
      </c>
      <c r="H114" s="122" t="s">
        <v>2762</v>
      </c>
      <c r="I114" s="121" t="s">
        <v>220</v>
      </c>
      <c r="J114" s="121" t="s">
        <v>513</v>
      </c>
      <c r="K114" s="123">
        <v>7292865704</v>
      </c>
      <c r="L114" s="100">
        <f>+IF(AND(K114&gt;0,O114="Ejecución"),(K114/877802)*Tabla28[[#This Row],[% participación]],IF(AND(K114&gt;0,O114&lt;&gt;"Ejecución"),"-",""))</f>
        <v>8308.0987557558547</v>
      </c>
      <c r="M114" s="124" t="s">
        <v>1148</v>
      </c>
      <c r="N114" s="168">
        <v>1</v>
      </c>
      <c r="O114" s="157" t="s">
        <v>1150</v>
      </c>
      <c r="P114" s="78"/>
    </row>
    <row r="115" spans="1:16" s="6" customFormat="1" ht="24.75" customHeight="1" x14ac:dyDescent="0.25">
      <c r="A115" s="140">
        <v>2</v>
      </c>
      <c r="B115" s="156" t="s">
        <v>2664</v>
      </c>
      <c r="C115" s="158" t="s">
        <v>31</v>
      </c>
      <c r="D115" s="63" t="s">
        <v>2761</v>
      </c>
      <c r="E115" s="142">
        <v>44166</v>
      </c>
      <c r="F115" s="142">
        <v>44773</v>
      </c>
      <c r="G115" s="155">
        <f t="shared" ref="G115:G116" si="4">IF(AND(E115&lt;&gt;"",F115&lt;&gt;""),((F115-E115)/30),"")</f>
        <v>20.233333333333334</v>
      </c>
      <c r="H115" s="64" t="s">
        <v>2762</v>
      </c>
      <c r="I115" s="63" t="s">
        <v>453</v>
      </c>
      <c r="J115" s="63" t="s">
        <v>103</v>
      </c>
      <c r="K115" s="68">
        <v>2353232149</v>
      </c>
      <c r="L115" s="100">
        <f>+IF(AND(K115&gt;0,O115="Ejecución"),(K115/877802)*Tabla28[[#This Row],[% participación]],IF(AND(K115&gt;0,O115&lt;&gt;"Ejecución"),"-",""))</f>
        <v>2680.8234077844436</v>
      </c>
      <c r="M115" s="124" t="s">
        <v>1148</v>
      </c>
      <c r="N115" s="168">
        <v>1</v>
      </c>
      <c r="O115" s="157" t="s">
        <v>1150</v>
      </c>
      <c r="P115" s="78"/>
    </row>
    <row r="116" spans="1:16" s="6" customFormat="1" ht="24.75" customHeight="1" x14ac:dyDescent="0.25">
      <c r="A116" s="140">
        <v>3</v>
      </c>
      <c r="B116" s="156" t="s">
        <v>2664</v>
      </c>
      <c r="C116" s="158" t="s">
        <v>31</v>
      </c>
      <c r="D116" s="63" t="s">
        <v>2685</v>
      </c>
      <c r="E116" s="142">
        <v>43885</v>
      </c>
      <c r="F116" s="142">
        <v>44196</v>
      </c>
      <c r="G116" s="155">
        <f t="shared" si="4"/>
        <v>10.366666666666667</v>
      </c>
      <c r="H116" s="64" t="s">
        <v>2746</v>
      </c>
      <c r="I116" s="63" t="s">
        <v>220</v>
      </c>
      <c r="J116" s="63" t="s">
        <v>487</v>
      </c>
      <c r="K116" s="68">
        <v>3350882908</v>
      </c>
      <c r="L116" s="100">
        <f>+IF(AND(K116&gt;0,O116="Ejecución"),(K116/877802)*Tabla28[[#This Row],[% participación]],IF(AND(K116&gt;0,O116&lt;&gt;"Ejecución"),"-",""))</f>
        <v>3817.3562010567302</v>
      </c>
      <c r="M116" s="124" t="s">
        <v>1148</v>
      </c>
      <c r="N116" s="168">
        <v>1</v>
      </c>
      <c r="O116" s="157" t="s">
        <v>1150</v>
      </c>
      <c r="P116" s="78"/>
    </row>
    <row r="117" spans="1:16" s="6" customFormat="1" ht="24.75" customHeight="1" outlineLevel="1" x14ac:dyDescent="0.25">
      <c r="A117" s="140">
        <v>4</v>
      </c>
      <c r="B117" s="156" t="s">
        <v>2664</v>
      </c>
      <c r="C117" s="158" t="s">
        <v>31</v>
      </c>
      <c r="D117" s="63" t="s">
        <v>2688</v>
      </c>
      <c r="E117" s="142">
        <v>43885</v>
      </c>
      <c r="F117" s="142">
        <v>44196</v>
      </c>
      <c r="G117" s="155">
        <f t="shared" ref="G117:G159" si="5">IF(AND(E117&lt;&gt;"",F117&lt;&gt;""),((F117-E117)/30),"")</f>
        <v>10.366666666666667</v>
      </c>
      <c r="H117" s="64" t="s">
        <v>2763</v>
      </c>
      <c r="I117" s="63" t="s">
        <v>220</v>
      </c>
      <c r="J117" s="63" t="s">
        <v>487</v>
      </c>
      <c r="K117" s="68">
        <v>3819713349</v>
      </c>
      <c r="L117" s="100">
        <f>+IF(AND(K117&gt;0,O117="Ejecución"),(K117/877802)*Tabla28[[#This Row],[% participación]],IF(AND(K117&gt;0,O117&lt;&gt;"Ejecución"),"-",""))</f>
        <v>4351.4520917017735</v>
      </c>
      <c r="M117" s="124" t="s">
        <v>1148</v>
      </c>
      <c r="N117" s="168">
        <v>1</v>
      </c>
      <c r="O117" s="157" t="s">
        <v>1150</v>
      </c>
      <c r="P117" s="78"/>
    </row>
    <row r="118" spans="1:16" s="7" customFormat="1" ht="24.75" customHeight="1" outlineLevel="1" x14ac:dyDescent="0.25">
      <c r="A118" s="141">
        <v>5</v>
      </c>
      <c r="B118" s="156" t="s">
        <v>2664</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2664</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2664</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2664</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2664</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2664</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2664</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2664</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2664</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2664</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2664</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2664</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2664</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2664</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2664</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2664</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2664</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2664</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2664</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2664</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2664</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2664</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2664</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2664</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2664</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2664</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2664</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2664</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2664</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2664</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2664</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2664</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2664</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2664</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2664</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2664</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2664</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2664</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2664</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2664</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2664</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2664</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2664</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25" t="s">
        <v>2659</v>
      </c>
      <c r="B163" s="226"/>
      <c r="C163" s="226"/>
      <c r="D163" s="226"/>
      <c r="E163" s="227"/>
      <c r="F163" s="228" t="s">
        <v>2660</v>
      </c>
      <c r="G163" s="228"/>
      <c r="H163" s="228"/>
      <c r="I163" s="225" t="s">
        <v>2630</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29" t="s">
        <v>2614</v>
      </c>
      <c r="H165" s="229"/>
      <c r="I165" s="230" t="s">
        <v>1164</v>
      </c>
      <c r="J165" s="231"/>
      <c r="K165" s="231"/>
      <c r="L165" s="231"/>
      <c r="M165" s="231"/>
      <c r="N165" s="107" t="s">
        <v>2764</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2765</v>
      </c>
      <c r="E167" s="8"/>
      <c r="F167" s="5"/>
      <c r="G167" s="107" t="s">
        <v>2765</v>
      </c>
      <c r="I167" s="232" t="s">
        <v>2643</v>
      </c>
      <c r="J167" s="233"/>
      <c r="K167" s="233"/>
      <c r="L167" s="233"/>
      <c r="M167" s="233"/>
      <c r="N167" s="233"/>
      <c r="O167" s="234"/>
      <c r="U167" s="51"/>
    </row>
    <row r="168" spans="1:28" x14ac:dyDescent="0.25">
      <c r="A168" s="9"/>
      <c r="B168" s="218" t="s">
        <v>2657</v>
      </c>
      <c r="C168" s="218"/>
      <c r="D168" s="218"/>
      <c r="E168" s="8"/>
      <c r="F168" s="5"/>
      <c r="H168" s="81" t="s">
        <v>2656</v>
      </c>
      <c r="I168" s="232"/>
      <c r="J168" s="233"/>
      <c r="K168" s="233"/>
      <c r="L168" s="233"/>
      <c r="M168" s="233"/>
      <c r="N168" s="233"/>
      <c r="O168" s="23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2668</v>
      </c>
      <c r="C179" s="216"/>
      <c r="D179" s="216"/>
      <c r="E179" s="166">
        <v>0.02</v>
      </c>
      <c r="F179" s="165">
        <v>0.01</v>
      </c>
      <c r="G179" s="160">
        <f>IF(F179&gt;0,SUM(E179+F179),"")</f>
        <v>0.03</v>
      </c>
      <c r="H179" s="5"/>
      <c r="I179" s="216" t="s">
        <v>2670</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174450245.16</v>
      </c>
      <c r="F185" s="92"/>
      <c r="G185" s="93"/>
      <c r="H185" s="88"/>
      <c r="I185" s="90" t="s">
        <v>2627</v>
      </c>
      <c r="J185" s="161">
        <f>+SUM(M179:M183)</f>
        <v>0.02</v>
      </c>
      <c r="K185" s="197" t="s">
        <v>2628</v>
      </c>
      <c r="L185" s="197"/>
      <c r="M185" s="94">
        <f>+J185*(SUM(K20:K35))</f>
        <v>116300163.44</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22" t="s">
        <v>2636</v>
      </c>
      <c r="C192" s="222"/>
      <c r="E192" s="5" t="s">
        <v>20</v>
      </c>
      <c r="H192" s="26" t="s">
        <v>24</v>
      </c>
      <c r="J192" s="5" t="s">
        <v>2637</v>
      </c>
      <c r="K192" s="5"/>
      <c r="M192" s="5"/>
      <c r="N192" s="5"/>
      <c r="O192" s="8"/>
      <c r="Q192" s="149"/>
      <c r="R192" s="150"/>
      <c r="S192" s="150"/>
      <c r="T192" s="149"/>
    </row>
    <row r="193" spans="1:18" x14ac:dyDescent="0.25">
      <c r="A193" s="9"/>
      <c r="C193" s="247">
        <v>41831</v>
      </c>
      <c r="D193" s="5"/>
      <c r="E193" s="248">
        <v>1518</v>
      </c>
      <c r="F193" s="5"/>
      <c r="G193" s="5"/>
      <c r="H193" s="249" t="s">
        <v>2766</v>
      </c>
      <c r="J193" s="5"/>
      <c r="K193" s="247">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2648</v>
      </c>
      <c r="C201" s="221"/>
      <c r="D201" s="221"/>
      <c r="E201" s="221"/>
      <c r="F201" s="221"/>
      <c r="G201" s="221"/>
      <c r="H201" s="221"/>
      <c r="I201" s="221"/>
      <c r="J201" s="221"/>
      <c r="K201" s="221"/>
      <c r="L201" s="221"/>
      <c r="M201" s="221"/>
      <c r="N201" s="22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50" t="s">
        <v>2768</v>
      </c>
      <c r="J211" s="27" t="s">
        <v>2622</v>
      </c>
      <c r="K211" s="250" t="s">
        <v>2768</v>
      </c>
      <c r="L211" s="21"/>
      <c r="M211" s="21"/>
      <c r="N211" s="21"/>
      <c r="O211" s="8"/>
    </row>
    <row r="212" spans="1:15" x14ac:dyDescent="0.25">
      <c r="A212" s="9"/>
      <c r="B212" s="27" t="s">
        <v>2619</v>
      </c>
      <c r="C212" s="249" t="s">
        <v>2767</v>
      </c>
      <c r="D212" s="21"/>
      <c r="G212" s="27" t="s">
        <v>2621</v>
      </c>
      <c r="H212" s="250" t="s">
        <v>2769</v>
      </c>
      <c r="J212" s="27" t="s">
        <v>2623</v>
      </c>
      <c r="K212" s="249"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2021-01-06T02:14:22Z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