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ERA NUEVA SOL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<sst xmlns="http://schemas.openxmlformats.org/spreadsheetml/2006/main" count="3057" uniqueCount="2690">
  <si>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</si>
  <si>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</si>
  <si>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</si>
  <si>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</si>
  <si>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</si>
  <si>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</si>
  <si>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</si>
  <si>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</si>
  <si>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</si>
  <si>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</si>
  <si>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</si>
  <si>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</si>
  <si>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</si>
  <si>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</si>
  <si>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</si>
  <si>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</si>
  <si>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</si>
  <si>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</si>
  <si>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</si>
  <si>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</si>
  <si>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</si>
  <si>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</si>
  <si>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</si>
  <si>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</si>
  <si>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</si>
  <si>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</si>
  <si>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</si>
  <si>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</si>
  <si>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</si>
  <si>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</si>
  <si>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</si>
  <si>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</si>
  <si>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</si>
  <si>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</si>
  <si>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</si>
  <si>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</si>
  <si>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</si>
  <si>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</si>
  <si>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</si>
  <si>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</si>
  <si>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</si>
  <si>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</si>
  <si>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</si>
  <si>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</si>
  <si>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</si>
  <si>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</si>
  <si>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</si>
  <si>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</si>
  <si>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</si>
  <si>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</si>
  <si>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</si>
  <si>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</si>
  <si>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</si>
  <si>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</si>
  <si>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</si>
  <si>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</si>
  <si>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</si>
  <si>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</si>
  <si>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</si>
  <si>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</si>
  <si>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</si>
  <si>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</si>
  <si>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</si>
  <si>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</si>
  <si>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</si>
  <si>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</si>
  <si>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</si>
  <si>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</si>
  <si>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</si>
  <si>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</si>
  <si>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</si>
  <si>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</si>
  <si>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</si>
  <si>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</si>
  <si>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</si>
  <si>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</si>
  <si>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</si>
  <si>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</si>
  <si>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</si>
  <si>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</si>
  <si>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</si>
  <si>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</si>
  <si>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</si>
  <si>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</si>
  <si>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</si>
  <si>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</si>
  <si>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</si>
  <si>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</si>
  <si>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</si>
  <si>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</si>
  <si>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</si>
  <si>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</si>
  <si>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</si>
  <si>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</si>
  <si>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</si>
  <si>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</si>
  <si>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</si>
  <si>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</si>
  <si>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</si>
  <si>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</si>
  <si>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</si>
  <si>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</si>
  <si>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</si>
  <si>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</si>
  <si>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</si>
  <si>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</si>
  <si>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</si>
  <si>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</si>
  <si>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</si>
  <si>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</si>
  <si>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</si>
  <si>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</si>
  <si>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</si>
  <si>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</si>
  <si>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</si>
  <si>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</si>
  <si>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</si>
  <si>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</si>
  <si>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</si>
  <si>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</si>
  <si>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</si>
  <si>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</si>
  <si>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</si>
  <si>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</si>
  <si>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</si>
  <si>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</si>
  <si>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</si>
  <si>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</si>
  <si>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</si>
  <si>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</si>
  <si>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</si>
  <si>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</si>
  <si>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</si>
  <si>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</si>
  <si>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</si>
  <si>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</si>
  <si>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</si>
  <si>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</si>
  <si>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</si>
  <si>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</si>
  <si>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</si>
  <si>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</si>
  <si>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</si>
  <si>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</si>
  <si>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</si>
  <si>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</si>
  <si>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</si>
  <si>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</si>
  <si>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</si>
  <si>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</si>
  <si>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</si>
  <si>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</si>
  <si>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</si>
  <si>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</si>
  <si>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</si>
  <si>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</si>
  <si>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</si>
  <si>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</si>
  <si>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</si>
  <si>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</si>
  <si>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</si>
  <si>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</si>
  <si>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</si>
  <si>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</si>
  <si>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</si>
  <si>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</si>
  <si>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</si>
  <si>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</si>
  <si>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</si>
  <si>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</si>
  <si>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</si>
  <si>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</si>
  <si>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</si>
  <si>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</si>
  <si>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</si>
  <si>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</si>
  <si>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</si>
  <si>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</si>
  <si>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</si>
  <si>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</si>
  <si>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</si>
  <si>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</si>
  <si>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</si>
  <si>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</si>
  <si>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</si>
  <si>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</si>
  <si>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</si>
  <si>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</si>
  <si>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</si>
  <si>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</si>
  <si>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</si>
  <si>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</si>
  <si>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</si>
  <si>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</si>
  <si>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</si>
  <si>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</si>
  <si>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</si>
  <si>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</si>
  <si>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</si>
  <si>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</si>
  <si>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</si>
  <si>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</si>
  <si>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</si>
  <si>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</si>
  <si>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</si>
  <si>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</si>
  <si>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</si>
  <si>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</si>
  <si>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</si>
  <si>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</si>
  <si>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</si>
  <si>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</si>
  <si>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</si>
  <si>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</si>
  <si>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</si>
  <si>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</si>
  <si>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</si>
  <si>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</si>
  <si>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</si>
  <si>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</si>
  <si>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</si>
  <si>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</si>
  <si>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</si>
  <si>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</si>
  <si>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</si>
  <si>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</si>
  <si>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</si>
  <si>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</si>
  <si>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</si>
  <si>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</si>
  <si>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</si>
  <si>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</si>
  <si>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</si>
  <si>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</si>
  <si>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</si>
  <si>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</si>
  <si>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</si>
  <si>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</si>
  <si>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</si>
  <si>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</si>
  <si>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</si>
  <si>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</si>
  <si>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</si>
  <si>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</si>
  <si>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</si>
  <si>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</si>
  <si>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</si>
  <si>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</si>
  <si>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</si>
  <si>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</si>
  <si>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</si>
  <si>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</si>
  <si>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</si>
  <si>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</si>
  <si>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</si>
  <si>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</si>
  <si>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</si>
  <si>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</si>
  <si>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</si>
  <si>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</si>
  <si>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</si>
  <si>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</si>
  <si>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</si>
  <si>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</si>
  <si>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</si>
  <si>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</si>
  <si>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</si>
  <si>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</si>
  <si>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</si>
  <si>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</si>
  <si>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</si>
  <si>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</si>
  <si>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</si>
  <si>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</si>
  <si>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</si>
  <si>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</si>
  <si>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</si>
  <si>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</si>
  <si>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</si>
  <si>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</si>
  <si>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</si>
  <si>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</si>
  <si>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</si>
  <si>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</si>
  <si>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</si>
  <si>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</si>
  <si>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</si>
  <si>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</si>
  <si>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</si>
  <si>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</si>
  <si>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</si>
  <si>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</si>
  <si>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</si>
  <si>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</si>
  <si>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</si>
  <si>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</si>
  <si>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</si>
  <si>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</si>
  <si>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</si>
  <si>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</si>
  <si>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</si>
  <si>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</si>
  <si>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</si>
  <si>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</si>
  <si>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</si>
  <si>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</si>
  <si>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</si>
  <si>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</si>
  <si>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</si>
  <si>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</si>
  <si>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</si>
  <si>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</si>
  <si>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</si>
  <si>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</si>
  <si>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</si>
  <si>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</si>
  <si>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</si>
  <si>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</si>
  <si>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</si>
  <si>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</si>
  <si>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</si>
  <si>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</si>
  <si>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</si>
  <si>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</si>
  <si>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</si>
  <si>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</si>
  <si>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</si>
  <si>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</si>
  <si>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</si>
  <si>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</si>
  <si>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</si>
  <si>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</si>
  <si>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</si>
  <si>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</si>
  <si>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</si>
  <si>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</si>
  <si>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</si>
  <si>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</si>
  <si>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</si>
  <si>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</si>
  <si>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</si>
  <si>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</si>
  <si>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</si>
  <si>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</si>
  <si>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</si>
  <si>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</si>
  <si>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</si>
  <si>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</si>
  <si>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</si>
  <si>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</si>
  <si>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</si>
  <si>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</si>
  <si>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</si>
  <si>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</si>
  <si>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</si>
  <si>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</si>
  <si>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</si>
  <si>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</si>
  <si>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</si>
  <si>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</si>
  <si>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</si>
  <si>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</si>
  <si>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</si>
  <si>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</si>
  <si>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</si>
  <si>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</si>
  <si>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</si>
  <si>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</si>
  <si>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</si>
  <si>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</si>
  <si>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</si>
  <si>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</si>
  <si>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</si>
  <si>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</si>
  <si>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</si>
  <si>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</si>
  <si>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</si>
  <si>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</si>
  <si>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</si>
  <si>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</si>
  <si>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</si>
  <si>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</si>
  <si>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</si>
  <si>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</si>
  <si>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</si>
  <si>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</si>
  <si>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</si>
  <si>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</si>
  <si>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</si>
  <si>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</si>
  <si>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</si>
  <si>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</si>
  <si>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</si>
  <si>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</si>
  <si>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</si>
  <si>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</si>
  <si>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</si>
  <si>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</si>
  <si>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</si>
  <si>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</si>
  <si>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</si>
  <si>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</si>
  <si>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</si>
  <si>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</si>
  <si>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</si>
  <si>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</si>
  <si>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</si>
  <si>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</si>
  <si>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</si>
  <si>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</si>
  <si>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</si>
  <si>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</si>
  <si>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</si>
  <si>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</si>
  <si>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</si>
  <si>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</si>
  <si>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</si>
  <si>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</si>
  <si>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</si>
  <si>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</si>
  <si>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</si>
  <si>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</si>
  <si>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</si>
  <si>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</si>
  <si>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</si>
  <si>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</si>
  <si>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</si>
  <si>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</si>
  <si>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</si>
  <si>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</si>
  <si>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</si>
  <si>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</si>
  <si>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</si>
  <si>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</si>
  <si>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</si>
  <si>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</si>
  <si>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</si>
  <si>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</si>
  <si>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</si>
  <si>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</si>
  <si>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</si>
  <si>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</si>
  <si>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</si>
  <si>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</si>
  <si>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</si>
  <si>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</si>
  <si>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</si>
  <si>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</si>
  <si>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</si>
  <si>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</si>
  <si>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</si>
  <si>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</si>
  <si>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</si>
  <si>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</si>
  <si>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</si>
  <si>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</si>
  <si>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</si>
  <si>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</si>
  <si>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</si>
  <si>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</si>
  <si>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</si>
  <si>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</si>
  <si>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</si>
  <si>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</si>
  <si>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</si>
  <si>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</si>
  <si>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</si>
  <si>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</si>
  <si>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</si>
  <si>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</si>
  <si>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</si>
  <si>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</si>
  <si>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</si>
  <si>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</si>
  <si>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</si>
  <si>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</si>
  <si>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</si>
  <si>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</si>
  <si>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</si>
  <si>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</si>
  <si>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</si>
  <si>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</si>
  <si>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</si>
  <si>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</si>
  <si>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</si>
  <si>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</si>
  <si>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</si>
  <si>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</si>
  <si>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</si>
  <si>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</si>
  <si>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</si>
  <si>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</si>
  <si>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</si>
  <si>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</si>
  <si>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</si>
  <si>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</si>
  <si>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</si>
  <si>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</si>
  <si>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</si>
  <si>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</si>
  <si>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</si>
  <si>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</si>
  <si>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</si>
  <si>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</si>
  <si>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</si>
  <si>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</si>
  <si>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</si>
  <si>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</si>
  <si>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</si>
  <si>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</si>
  <si>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</si>
  <si>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</si>
  <si>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</si>
  <si>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</si>
  <si>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</si>
  <si>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</si>
  <si>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</si>
  <si>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</si>
  <si>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</si>
  <si>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</si>
  <si>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</si>
  <si>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</si>
  <si>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</si>
  <si>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</si>
  <si>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</si>
  <si>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</si>
  <si>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</si>
  <si>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</si>
  <si>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</si>
  <si>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</si>
  <si>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</si>
  <si>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</si>
  <si>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</si>
  <si>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</si>
  <si>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</si>
  <si>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</si>
  <si>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</si>
  <si>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</si>
  <si>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</si>
  <si>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</si>
  <si>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</si>
  <si>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</si>
  <si>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</si>
  <si>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</si>
  <si>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</si>
  <si>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</si>
  <si>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</si>
  <si>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</si>
  <si>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</si>
  <si>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</si>
  <si>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</si>
  <si>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</si>
  <si>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</si>
  <si>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</si>
  <si>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</si>
  <si>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</si>
  <si>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</si>
  <si>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</si>
  <si>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</si>
  <si>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</si>
  <si>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</si>
  <si>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</si>
  <si>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</si>
  <si>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</si>
  <si>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</si>
  <si>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</si>
  <si>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</si>
  <si>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</si>
  <si>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</si>
  <si>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</si>
  <si>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</si>
  <si>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</si>
  <si>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</si>
  <si>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</si>
  <si>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</si>
  <si>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</si>
  <si>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</si>
  <si>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</si>
  <si>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</si>
  <si>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</si>
  <si>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</si>
  <si>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</si>
  <si>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</si>
  <si>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</si>
  <si>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</si>
  <si>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</si>
  <si>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</si>
  <si>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</si>
  <si>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</si>
  <si>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</si>
  <si>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</si>
  <si>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</si>
  <si>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</si>
  <si>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</si>
  <si>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</si>
  <si>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</si>
  <si>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</si>
  <si>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</si>
  <si>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</si>
  <si>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</si>
  <si>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</si>
  <si>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</si>
  <si>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</si>
  <si>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</si>
  <si>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</si>
  <si>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</si>
  <si>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</si>
  <si>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</si>
  <si>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</si>
  <si>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</si>
  <si>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</si>
  <si>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</si>
  <si>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</si>
  <si>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</si>
  <si>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</si>
  <si>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</si>
  <si>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</si>
  <si>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</si>
  <si>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</si>
  <si>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</si>
  <si>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</si>
  <si>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</si>
  <si>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</si>
  <si>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</si>
  <si>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</si>
  <si>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</si>
  <si>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</si>
  <si>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</si>
  <si>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</si>
  <si>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</si>
  <si>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</si>
  <si>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</si>
  <si>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</si>
  <si>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</si>
  <si>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</si>
  <si>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</si>
  <si>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</si>
  <si>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</si>
  <si>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</si>
  <si>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</si>
  <si>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</si>
  <si>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</si>
  <si>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</si>
  <si>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</si>
  <si>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</si>
  <si>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</si>
  <si>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</si>
  <si>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</si>
  <si>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</si>
  <si>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</si>
  <si>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</si>
  <si>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</si>
  <si>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</si>
  <si>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</si>
  <si>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</si>
  <si>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</si>
  <si>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</si>
  <si>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</si>
  <si>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</si>
  <si>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</si>
  <si>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</si>
  <si>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</si>
  <si>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</si>
  <si>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</si>
  <si>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</si>
  <si>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</si>
  <si>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</si>
  <si>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</si>
  <si>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</si>
  <si>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</si>
  <si>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</si>
  <si>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</si>
  <si>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</si>
  <si>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</si>
  <si>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</si>
  <si>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</si>
  <si>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</si>
  <si>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</si>
  <si>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</si>
  <si>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</si>
  <si>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</si>
  <si>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</si>
  <si>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</si>
  <si>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</si>
  <si>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</si>
  <si>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</si>
  <si>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</si>
  <si>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</si>
  <si>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</si>
  <si>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</si>
  <si>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</si>
  <si>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</si>
  <si>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</si>
  <si>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</si>
  <si>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</si>
  <si>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</si>
  <si>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</si>
  <si>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</si>
  <si>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</si>
  <si>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</si>
  <si>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</si>
  <si>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</si>
  <si>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</si>
  <si>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</si>
  <si>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</si>
  <si>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</si>
  <si>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</si>
  <si>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</si>
  <si>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</si>
  <si>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</si>
  <si>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</si>
  <si>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</si>
  <si>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</si>
  <si>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</si>
  <si>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</si>
  <si>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</si>
  <si>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</si>
  <si>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</si>
  <si>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</si>
  <si>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</si>
  <si>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</si>
  <si>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</si>
  <si>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</si>
  <si>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</si>
  <si>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</si>
  <si>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</si>
  <si>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</si>
  <si>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</si>
  <si>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</si>
  <si>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</si>
  <si>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</si>
  <si>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</si>
  <si>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</si>
  <si>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</si>
  <si>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</si>
  <si>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</si>
  <si>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</si>
  <si>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</si>
  <si>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</si>
  <si>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</si>
  <si>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</si>
  <si>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</si>
  <si>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</si>
  <si>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</si>
  <si>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</si>
  <si>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</si>
  <si>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</si>
  <si>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</si>
  <si>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</si>
  <si>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</si>
  <si>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</si>
  <si>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</si>
  <si>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</si>
  <si>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</si>
  <si>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</si>
  <si>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</si>
  <si>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</si>
  <si>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</si>
  <si>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</si>
  <si>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</si>
  <si>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</si>
  <si>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</si>
  <si>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</si>
  <si>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</si>
  <si>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</si>
  <si>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</si>
  <si>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</si>
  <si>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</si>
  <si>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</si>
  <si>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</si>
  <si>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</si>
  <si>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</si>
  <si>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</si>
  <si>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</si>
  <si>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</si>
  <si>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</si>
  <si>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</si>
  <si>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</si>
  <si>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</si>
  <si>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</si>
  <si>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</si>
  <si>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</si>
  <si>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</si>
  <si>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</si>
  <si>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</si>
  <si>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</si>
  <si>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</si>
  <si>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</si>
  <si>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</si>
  <si>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</si>
  <si>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</si>
  <si>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</si>
  <si>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</si>
  <si>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</si>
  <si>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</si>
  <si>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</si>
  <si>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</si>
  <si>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</si>
  <si>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</si>
  <si>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</si>
  <si>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</si>
  <si>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</si>
  <si>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</si>
  <si>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</si>
  <si>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</si>
  <si>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</si>
  <si>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</si>
  <si>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</si>
  <si>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</si>
  <si>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</si>
  <si>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</si>
  <si>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</si>
  <si>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</si>
  <si>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</si>
  <si>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</si>
  <si>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</si>
  <si>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</si>
  <si>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</si>
  <si>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</si>
  <si>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</si>
  <si>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</si>
  <si>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</si>
  <si>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</si>
  <si>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</si>
  <si>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</si>
  <si>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</si>
  <si>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</si>
  <si>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</si>
  <si>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</si>
  <si>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</si>
  <si>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</si>
  <si>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</si>
  <si>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</si>
  <si>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</si>
  <si>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</si>
  <si>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</si>
  <si>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</si>
  <si>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</si>
  <si>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</si>
  <si>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</si>
  <si>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</si>
  <si>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</si>
  <si>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</si>
  <si>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</si>
  <si>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</si>
  <si>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</si>
  <si>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</si>
  <si>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</si>
  <si>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</si>
  <si>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</si>
  <si>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</si>
  <si>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</si>
  <si>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</si>
  <si>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</si>
  <si>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</si>
  <si>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</si>
  <si>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</si>
  <si>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</si>
  <si>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</si>
  <si>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</si>
  <si>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</si>
  <si>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</si>
  <si>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</si>
  <si>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</si>
  <si>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</si>
  <si>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</si>
  <si>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</si>
  <si>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</si>
  <si>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</si>
  <si>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</si>
  <si>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</si>
  <si>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</si>
  <si>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</si>
  <si>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</si>
  <si>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</si>
  <si>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</si>
  <si>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</si>
  <si>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</si>
  <si>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</si>
  <si>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</si>
  <si>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</si>
  <si>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</si>
  <si>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</si>
  <si>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</si>
  <si>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</si>
  <si>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</si>
  <si>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</si>
  <si>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</si>
  <si>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</si>
  <si>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</si>
  <si>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</si>
  <si>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</si>
  <si>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</si>
  <si>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</si>
  <si>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</si>
  <si>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</si>
  <si>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</si>
  <si>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</si>
  <si>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</si>
  <si>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</si>
  <si>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</si>
  <si>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</si>
  <si>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</si>
  <si>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</si>
  <si>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</si>
  <si>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</si>
  <si>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</si>
  <si>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</si>
  <si>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</si>
  <si>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</si>
  <si>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</si>
  <si>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</si>
  <si>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</si>
  <si>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</si>
  <si>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</si>
  <si>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</si>
  <si>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</si>
  <si>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</si>
  <si>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</si>
  <si>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</si>
  <si>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</si>
  <si>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</si>
  <si>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</si>
  <si>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</si>
  <si>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</si>
  <si>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</si>
  <si>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</si>
  <si>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</si>
  <si>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</si>
  <si>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</si>
  <si>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</si>
  <si>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</si>
  <si>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</si>
  <si>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</si>
  <si>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</si>
  <si>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</si>
  <si>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</si>
  <si>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</si>
  <si>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</si>
  <si>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</si>
  <si>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</si>
  <si>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</si>
  <si>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</si>
  <si>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</si>
  <si>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</si>
  <si>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</si>
  <si>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</si>
  <si>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</si>
  <si>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</si>
  <si>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</si>
  <si>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</si>
  <si>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</si>
  <si>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</si>
  <si>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</si>
  <si>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</si>
  <si>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</si>
  <si>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</si>
  <si>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</si>
  <si>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</si>
  <si>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</si>
  <si>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</si>
  <si>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</si>
  <si>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</si>
  <si>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</si>
  <si>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</si>
  <si>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</si>
  <si>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</si>
  <si>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</si>
  <si>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</si>
  <si>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</si>
  <si>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</si>
  <si>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</si>
  <si>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</si>
  <si>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</si>
  <si>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</si>
  <si>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</si>
  <si>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</si>
  <si>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</si>
  <si>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</si>
  <si>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</si>
  <si>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</si>
  <si>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</si>
  <si>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</si>
  <si>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</si>
  <si>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</si>
  <si>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</si>
  <si>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</si>
  <si>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</si>
  <si>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</si>
  <si>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</si>
  <si>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</si>
  <si>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</si>
  <si>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</si>
  <si>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</si>
  <si>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</si>
  <si>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</si>
  <si>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</si>
  <si>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</si>
  <si>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</si>
  <si>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</si>
  <si>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</si>
  <si>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</si>
  <si>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</si>
  <si>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</si>
  <si>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</si>
  <si>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</si>
  <si>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</si>
  <si>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</si>
  <si>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</si>
  <si>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</si>
  <si>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</si>
  <si>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</si>
  <si>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</si>
  <si>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</si>
  <si>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</si>
  <si>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</si>
  <si>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</si>
  <si>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</si>
  <si>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</si>
  <si>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</si>
  <si>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</si>
  <si>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</si>
  <si>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</si>
  <si>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</si>
  <si>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</si>
  <si>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</si>
  <si>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</si>
  <si>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</si>
  <si>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</si>
  <si>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</si>
  <si>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</si>
  <si>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</si>
  <si>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</si>
  <si>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</si>
  <si>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</si>
  <si>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</si>
  <si>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</si>
  <si>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</si>
  <si>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</si>
  <si>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</si>
  <si>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</si>
  <si>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</si>
  <si>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</si>
  <si>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</si>
  <si>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</si>
  <si>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</si>
  <si>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</si>
  <si>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</si>
  <si>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</si>
  <si>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</si>
  <si>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</si>
  <si>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</si>
  <si>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</si>
  <si>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</si>
  <si>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</si>
  <si>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</si>
  <si>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</si>
  <si>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</si>
  <si>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</si>
  <si>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</si>
  <si>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</si>
  <si>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</si>
  <si>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</si>
  <si>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</si>
  <si>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</si>
  <si>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</si>
  <si>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</si>
  <si>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</si>
  <si>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</si>
  <si>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</si>
  <si>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</si>
  <si>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</si>
  <si>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</si>
  <si>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</si>
  <si>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</si>
  <si>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</si>
  <si>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</si>
  <si>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</si>
  <si>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</si>
  <si>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</si>
  <si>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</si>
  <si>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</si>
  <si>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</si>
  <si>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</si>
  <si>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</si>
  <si>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</si>
  <si>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</si>
  <si>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</si>
  <si>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</si>
  <si>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</si>
  <si>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</si>
  <si>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</si>
  <si>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</si>
  <si>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</si>
  <si>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</si>
  <si>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</si>
  <si>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</si>
  <si>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</si>
  <si>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</si>
  <si>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</si>
  <si>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</si>
  <si>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</si>
  <si>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</si>
  <si>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</si>
  <si>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</si>
  <si>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</si>
  <si>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</si>
  <si>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</si>
  <si>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</si>
  <si>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</si>
  <si>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</si>
  <si>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</si>
  <si>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</si>
  <si>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</si>
  <si>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</si>
  <si>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</si>
  <si>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</si>
  <si>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</si>
  <si>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</si>
  <si>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</si>
  <si>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</si>
  <si>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</si>
  <si>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</si>
  <si>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</si>
  <si>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</si>
  <si>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</si>
  <si>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</si>
  <si>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</si>
  <si>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</si>
  <si>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</si>
  <si>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</si>
  <si>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</si>
  <si>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</si>
  <si>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</si>
  <si>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</si>
  <si>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</si>
  <si>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</si>
  <si>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</si>
  <si>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</si>
  <si>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</si>
  <si>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</si>
  <si>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</si>
  <si>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</si>
  <si>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</si>
  <si>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</si>
  <si>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</si>
  <si>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</si>
  <si>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</si>
  <si>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</si>
  <si>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</si>
  <si>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</si>
  <si>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</si>
  <si>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</si>
  <si>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</si>
  <si>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</si>
  <si>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</si>
  <si>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</si>
  <si>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</si>
  <si>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</si>
  <si>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</si>
  <si>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</si>
  <si>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</si>
  <si>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</si>
  <si>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</si>
  <si>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</si>
  <si>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</si>
  <si>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</si>
  <si>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</si>
  <si>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</si>
  <si>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</si>
  <si>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</si>
  <si>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</si>
  <si>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</si>
  <si>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</si>
  <si>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</si>
  <si>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</si>
  <si>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</si>
  <si>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</si>
  <si>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</si>
  <si>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</si>
  <si>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</si>
  <si>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</si>
  <si>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</si>
  <si>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</si>
  <si>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</si>
  <si>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</si>
  <si>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</si>
  <si>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</si>
  <si>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</si>
  <si>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</si>
  <si>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</si>
  <si>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</si>
  <si>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</si>
  <si>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</si>
  <si>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</si>
  <si>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</si>
  <si>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</si>
  <si>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</si>
  <si>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</si>
  <si>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</si>
  <si>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</si>
  <si>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</si>
  <si>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</si>
  <si>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</si>
  <si>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</si>
  <si>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</si>
  <si>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</si>
  <si>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</si>
  <si>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</si>
  <si>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</si>
  <si>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</si>
  <si>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</si>
  <si>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</si>
  <si>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</si>
  <si>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</si>
  <si>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</si>
  <si>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</si>
  <si>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</si>
  <si>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</si>
  <si>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</si>
  <si>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</si>
  <si>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</si>
  <si>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</si>
  <si>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</si>
  <si>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</si>
  <si>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</si>
  <si>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</si>
  <si>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</si>
  <si>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</si>
  <si>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</si>
  <si>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</si>
  <si>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</si>
  <si>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</si>
  <si>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</si>
  <si>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</si>
  <si>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</si>
  <si>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</si>
  <si>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</si>
  <si>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</si>
  <si>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</si>
  <si>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</si>
  <si>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</si>
  <si>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</si>
  <si>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</si>
  <si>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</si>
  <si>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</si>
  <si>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</si>
  <si>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</si>
  <si>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</si>
  <si>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</si>
  <si>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</si>
  <si>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</si>
  <si>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</si>
  <si>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</si>
  <si>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</si>
  <si>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</si>
  <si>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</si>
  <si>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</si>
  <si>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</si>
  <si>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</si>
  <si>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</si>
  <si>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</si>
  <si>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</si>
  <si>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</si>
  <si>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</si>
  <si>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</si>
  <si>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</si>
  <si>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</si>
  <si>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</si>
  <si>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</si>
  <si>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</si>
  <si>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</si>
  <si>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</si>
  <si>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</si>
  <si>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</si>
  <si>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</si>
  <si>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</si>
  <si>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</si>
  <si>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</si>
  <si>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</si>
  <si>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</si>
  <si>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</si>
  <si>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</si>
  <si>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</si>
  <si>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</si>
  <si>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</si>
  <si>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</si>
  <si>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</si>
  <si>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</si>
  <si>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</si>
  <si>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</si>
  <si>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</si>
  <si>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</si>
  <si>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</si>
  <si>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</si>
  <si>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</si>
  <si>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</si>
  <si>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</si>
  <si>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</si>
  <si>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</si>
  <si>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</si>
  <si>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</si>
  <si>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</si>
  <si>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</si>
  <si>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</si>
  <si>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</si>
  <si>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</si>
  <si>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</si>
  <si>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</si>
  <si>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</si>
  <si>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</si>
  <si>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</si>
  <si>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</si>
  <si>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</si>
  <si>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</si>
  <si>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</si>
  <si>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</si>
  <si>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</si>
  <si>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</si>
  <si>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</si>
  <si>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</si>
  <si>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</si>
  <si>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</si>
  <si>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</si>
  <si>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</si>
  <si>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</si>
  <si>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</si>
  <si>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</si>
  <si>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</si>
  <si>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</si>
  <si>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</si>
  <si>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</si>
  <si>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</si>
  <si>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</si>
  <si>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</si>
  <si>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</si>
  <si>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</si>
  <si>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</si>
  <si>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</si>
  <si>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</si>
  <si>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</si>
  <si>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</si>
  <si>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</si>
  <si>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</si>
  <si>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</si>
  <si>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</si>
  <si>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</si>
  <si>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</si>
  <si>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</si>
  <si>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</si>
  <si>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</si>
  <si>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</si>
  <si>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</si>
  <si>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</si>
  <si>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</si>
  <si>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</si>
  <si>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</si>
  <si>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</si>
  <si>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</si>
  <si>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</si>
  <si>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</si>
  <si>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</si>
  <si>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</si>
  <si>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</si>
  <si>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</si>
  <si>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</si>
  <si>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</si>
  <si>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</si>
  <si>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</si>
  <si>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</si>
  <si>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</si>
  <si>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</si>
  <si>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</si>
  <si>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</si>
  <si>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</si>
  <si>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</si>
  <si>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</si>
  <si>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</si>
  <si>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</si>
  <si>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</si>
  <si>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</si>
  <si>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</si>
  <si>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</si>
  <si>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</si>
  <si>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</si>
  <si>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</si>
  <si>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</si>
  <si>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</si>
  <si>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</si>
  <si>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</si>
  <si>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</si>
  <si>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</si>
  <si>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</si>
  <si>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</si>
  <si>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</si>
  <si>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</si>
  <si>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</si>
  <si>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</si>
  <si>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</si>
  <si>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</si>
  <si>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</si>
  <si>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</si>
  <si>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</si>
  <si>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</si>
  <si>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</si>
  <si>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</si>
  <si>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</si>
  <si>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</si>
  <si>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</si>
  <si>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</si>
  <si>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</si>
  <si>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</si>
  <si>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</si>
  <si>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</si>
  <si>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</si>
  <si>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</si>
  <si>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</si>
  <si>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</si>
  <si>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</si>
  <si>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</si>
  <si>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</si>
  <si>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</si>
  <si>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</si>
  <si>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</si>
  <si>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</si>
  <si>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</si>
  <si>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</si>
  <si>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</si>
  <si>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</si>
  <si>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</si>
  <si>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</si>
  <si>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</si>
  <si>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</si>
  <si>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</si>
  <si>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</si>
  <si>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</si>
  <si>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</si>
  <si>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</si>
  <si>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</si>
  <si>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</si>
  <si>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</si>
  <si>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</si>
  <si>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</si>
  <si>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</si>
  <si>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</si>
  <si>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</si>
  <si>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</si>
  <si>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</si>
  <si>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</si>
  <si>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</si>
  <si>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</si>
  <si>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</si>
  <si>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</si>
  <si>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</si>
  <si>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</si>
  <si>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</si>
  <si>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</si>
  <si>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</si>
  <si>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</si>
  <si>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</si>
  <si>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</si>
  <si>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</si>
  <si>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</si>
  <si>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</si>
  <si>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</si>
  <si>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</si>
  <si>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</si>
  <si>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</si>
  <si>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</si>
  <si>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</si>
  <si>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</si>
  <si>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</si>
  <si>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</si>
  <si>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</si>
  <si>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</si>
  <si>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</si>
  <si>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</si>
  <si>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</si>
  <si>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</si>
  <si>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</si>
  <si>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</si>
  <si>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</si>
  <si>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</si>
  <si>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</si>
  <si>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</si>
  <si>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</si>
  <si>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</si>
  <si>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</si>
  <si>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</si>
  <si>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</si>
  <si>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</si>
  <si>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</si>
  <si>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</si>
  <si>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</si>
  <si>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</si>
  <si>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</si>
  <si>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</si>
  <si>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</si>
  <si>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</si>
  <si>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</si>
  <si>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</si>
  <si>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</si>
  <si>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</si>
  <si>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</si>
  <si>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</si>
  <si>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</si>
  <si>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</si>
  <si>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</si>
  <si>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</si>
  <si>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</si>
  <si>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</si>
  <si>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</si>
  <si>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</si>
  <si>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</si>
  <si>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</si>
  <si>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</si>
  <si>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</si>
  <si>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</si>
  <si>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</si>
  <si>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</si>
  <si>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</si>
  <si>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</si>
  <si>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</si>
  <si>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</si>
  <si>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</si>
  <si>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</si>
  <si>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</si>
  <si>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</si>
  <si>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</si>
  <si>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</si>
  <si>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</si>
  <si>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</si>
  <si>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</si>
  <si>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</si>
  <si>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</si>
  <si>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</si>
  <si>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</si>
  <si>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</si>
  <si>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</si>
  <si>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</si>
  <si>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</si>
  <si>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</si>
  <si>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</si>
  <si>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</si>
  <si>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</si>
  <si>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</si>
  <si>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</si>
  <si>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</si>
  <si>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</si>
  <si>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</si>
  <si>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</si>
  <si>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</si>
  <si>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</si>
  <si>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</si>
  <si>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</si>
  <si>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</si>
  <si>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</si>
  <si>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</si>
  <si>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</si>
  <si>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</si>
  <si>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</si>
  <si>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</si>
  <si>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</si>
  <si>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</si>
  <si>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</si>
  <si>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</si>
  <si>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</si>
  <si>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</si>
  <si>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</si>
  <si>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</si>
  <si>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</si>
  <si>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</si>
  <si>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</si>
  <si>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</si>
  <si>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</si>
  <si>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</si>
  <si>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</si>
  <si>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</si>
  <si>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</si>
  <si>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</si>
  <si>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</si>
  <si>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</si>
  <si>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</si>
  <si>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</si>
  <si>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</si>
  <si>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</si>
  <si>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</si>
  <si>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</si>
  <si>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</si>
  <si>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</si>
  <si>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</si>
  <si>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</si>
  <si>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</si>
  <si>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</si>
  <si>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</si>
  <si>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</si>
  <si>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</si>
  <si>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</si>
  <si>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</si>
  <si>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</si>
  <si>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</si>
  <si>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</si>
  <si>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</si>
  <si>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</si>
  <si>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</si>
  <si>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</si>
  <si>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</si>
  <si>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</si>
  <si>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</si>
  <si>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</si>
  <si>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</si>
  <si>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</si>
  <si>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</si>
  <si>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</si>
  <si>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</si>
  <si>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</si>
  <si>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</si>
  <si>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</si>
  <si>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</si>
  <si>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</si>
  <si>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</si>
  <si>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</si>
  <si>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</si>
  <si>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</si>
  <si>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</si>
  <si>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</si>
  <si>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</si>
  <si>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</si>
  <si>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</si>
  <si>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</si>
  <si>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</si>
  <si>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</si>
  <si>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</si>
  <si>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</si>
  <si>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</si>
  <si>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</si>
  <si>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</si>
  <si>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</si>
  <si>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</si>
  <si>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</si>
  <si>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</si>
  <si>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</si>
  <si>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</si>
  <si>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</si>
  <si>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</si>
  <si>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</si>
  <si>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</si>
  <si>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</si>
  <si>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</si>
  <si>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</si>
  <si>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</si>
  <si>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</si>
  <si>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</si>
  <si>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</si>
  <si>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</si>
  <si>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</si>
  <si>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</si>
  <si>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</si>
  <si>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</si>
  <si>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</si>
  <si>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</si>
  <si>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</si>
  <si>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</si>
  <si>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</si>
  <si>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</si>
  <si>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</si>
  <si>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</si>
  <si>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</si>
  <si>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</si>
  <si>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</si>
  <si>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</si>
  <si>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</si>
  <si>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</si>
  <si>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</si>
  <si>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</si>
  <si>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</si>
  <si>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</si>
  <si>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</si>
  <si>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</si>
  <si>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</si>
  <si>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</si>
  <si>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</si>
  <si>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</si>
  <si>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</si>
  <si>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</si>
  <si>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</si>
  <si>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</si>
  <si>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</si>
  <si>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</si>
  <si>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</si>
  <si>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</si>
  <si>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</si>
  <si>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</si>
  <si>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</si>
  <si>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</si>
  <si>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</si>
  <si>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</si>
  <si>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</si>
  <si>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</si>
  <si>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</si>
  <si>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</si>
  <si>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</si>
  <si>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</si>
  <si>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</si>
  <si>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</si>
  <si>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</si>
  <si>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</si>
  <si>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</si>
  <si>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</si>
  <si>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</si>
  <si>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</si>
  <si>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</si>
  <si>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</si>
  <si>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</si>
  <si>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</si>
  <si>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</si>
  <si>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</si>
  <si>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</si>
  <si>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</si>
  <si>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</si>
  <si>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</si>
  <si>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</si>
  <si>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</si>
  <si>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</si>
  <si>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</si>
  <si>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</si>
  <si>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</si>
  <si>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</si>
  <si>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</si>
  <si>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</si>
  <si>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</si>
  <si>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</si>
  <si>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</si>
  <si>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</si>
  <si>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</si>
  <si>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</si>
  <si>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</si>
  <si>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</si>
  <si>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</si>
  <si>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</si>
  <si>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</si>
  <si>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</si>
  <si>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</si>
  <si>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</si>
  <si>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</si>
  <si>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</si>
  <si>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</si>
  <si>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</si>
  <si>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</si>
  <si>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</si>
  <si>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</si>
  <si>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</si>
  <si>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</si>
  <si>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</si>
  <si>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</si>
  <si>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</si>
  <si>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</si>
  <si>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</si>
  <si>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</si>
  <si>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</si>
  <si>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</si>
  <si>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</si>
  <si>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</si>
  <si>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</si>
  <si>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</si>
  <si>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</si>
  <si>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</si>
  <si>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</si>
  <si>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</si>
  <si>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</si>
  <si>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</si>
  <si>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</si>
  <si>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</si>
  <si>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</si>
  <si>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</si>
  <si>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</si>
  <si>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</si>
  <si>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</si>
  <si>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</si>
  <si>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</si>
  <si>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</si>
  <si>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</si>
  <si>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</si>
  <si>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</si>
  <si>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</si>
  <si>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</si>
  <si>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</si>
  <si>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</si>
  <si>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</si>
  <si>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</si>
  <si>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</si>
  <si>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</si>
  <si>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</si>
  <si>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</si>
  <si>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</si>
  <si>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</si>
  <si>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</si>
  <si>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</si>
  <si>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</si>
  <si>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</si>
  <si>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</si>
  <si>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</si>
  <si>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</si>
  <si>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</si>
  <si>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</si>
  <si>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</si>
  <si>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</si>
  <si>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</si>
  <si>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</si>
  <si>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</si>
  <si>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</si>
  <si>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</si>
  <si>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</si>
  <si>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</si>
  <si>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</si>
  <si>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</si>
  <si>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</si>
  <si>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</si>
  <si>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</si>
  <si>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</si>
  <si>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</si>
  <si>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</si>
  <si>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</si>
  <si>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</si>
  <si>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</si>
  <si>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</si>
  <si>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</si>
  <si>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</si>
  <si>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</si>
  <si>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</si>
  <si>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</si>
  <si>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</si>
  <si>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</si>
  <si>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</si>
  <si>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</si>
  <si>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</si>
  <si>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</si>
  <si>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</si>
  <si>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</si>
  <si>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</si>
  <si>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</si>
  <si>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</si>
  <si>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</si>
  <si>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</si>
  <si>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</si>
  <si>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</si>
  <si>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</si>
  <si>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</si>
  <si>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</si>
  <si>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</si>
  <si>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</si>
  <si>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</si>
  <si>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</si>
  <si>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</si>
  <si>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</si>
  <si>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</si>
  <si>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</si>
  <si>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</si>
  <si>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</si>
  <si>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</si>
  <si>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</si>
  <si>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</si>
  <si>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</si>
  <si>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</si>
  <si>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</si>
  <si>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</si>
  <si>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</si>
  <si>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</si>
  <si>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</si>
  <si>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</si>
  <si>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</si>
  <si>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</si>
  <si>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</si>
  <si>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</si>
  <si>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</si>
  <si>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</si>
  <si>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</si>
  <si>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</si>
  <si>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</si>
  <si>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</si>
  <si>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</si>
  <si>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</si>
  <si>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</si>
  <si>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</si>
  <si>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</si>
  <si>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</si>
  <si>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</si>
  <si>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</si>
  <si>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</si>
  <si>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</si>
  <si>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</si>
  <si>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</si>
  <si>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</si>
  <si>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</si>
  <si>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</si>
  <si>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</si>
  <si>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</si>
  <si>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</si>
  <si>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</si>
  <si>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</si>
  <si>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</si>
  <si>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</si>
  <si>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</si>
  <si>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</si>
  <si>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</si>
  <si>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</si>
  <si>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</si>
  <si>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</si>
  <si>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</si>
  <si>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</si>
  <si>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</si>
  <si>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</si>
  <si>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</si>
  <si>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</si>
  <si>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</si>
  <si>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</si>
  <si>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</si>
  <si>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</si>
  <si>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</si>
  <si>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</si>
  <si>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</si>
  <si>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</si>
  <si>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</si>
  <si>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</si>
  <si>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</si>
  <si>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</si>
  <si>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</si>
  <si>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</si>
  <si>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</si>
  <si>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</si>
  <si>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</si>
  <si>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</si>
  <si>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</si>
  <si>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</si>
  <si>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</si>
  <si>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</si>
  <si>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</si>
  <si>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</si>
  <si>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</si>
  <si>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</si>
  <si>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</si>
  <si>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</si>
  <si>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</si>
  <si>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</si>
  <si>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</si>
  <si>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</si>
  <si>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</si>
  <si>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</si>
  <si>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</si>
  <si>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</si>
  <si>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</si>
  <si>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</si>
  <si>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</si>
  <si>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</si>
  <si>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</si>
  <si>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</si>
  <si>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</si>
  <si>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</si>
  <si>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</si>
  <si>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</si>
  <si>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</si>
  <si>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</si>
  <si>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</si>
  <si>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</si>
  <si>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</si>
  <si>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</si>
  <si>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</si>
  <si>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</si>
  <si>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</si>
  <si>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</si>
  <si>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</si>
  <si>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</si>
  <si>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</si>
  <si>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</si>
  <si>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</si>
  <si>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</si>
  <si>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</si>
  <si>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</si>
  <si>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</si>
  <si>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</si>
  <si>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</si>
  <si>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</si>
  <si>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</si>
  <si>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</si>
  <si>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</si>
  <si>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</si>
  <si>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</si>
  <si>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</si>
  <si>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</si>
  <si>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</si>
  <si>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</si>
  <si>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</si>
  <si>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</si>
  <si>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</si>
  <si>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</si>
  <si>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</si>
  <si>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</si>
  <si>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</si>
  <si>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</si>
  <si>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</si>
  <si>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</si>
  <si>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</si>
  <si>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</si>
  <si>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</si>
  <si>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</si>
  <si>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</si>
  <si>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</si>
  <si>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</si>
  <si>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</si>
  <si>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</si>
  <si>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</si>
  <si>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</si>
  <si>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</si>
  <si>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</si>
  <si>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</si>
  <si>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</si>
  <si>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</si>
  <si>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</si>
  <si>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</si>
  <si>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</si>
  <si>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</si>
  <si>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</si>
  <si>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</si>
  <si>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</si>
  <si>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</si>
  <si>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</si>
  <si>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</si>
  <si>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</si>
  <si>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</si>
  <si>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</si>
  <si>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</si>
  <si>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</si>
  <si>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</si>
  <si>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</si>
  <si>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</si>
  <si>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</si>
  <si>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</si>
  <si>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</si>
  <si>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</si>
  <si>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</si>
  <si>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</si>
  <si>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</si>
  <si>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</si>
  <si>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</si>
  <si>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</si>
  <si>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</si>
  <si>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</si>
  <si>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</si>
  <si>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</si>
  <si>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</si>
  <si>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</si>
  <si>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</si>
  <si>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</si>
  <si>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</si>
  <si>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</si>
  <si>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</si>
  <si>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</si>
  <si>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</si>
  <si>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</si>
  <si>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</si>
  <si>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</si>
  <si>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</si>
  <si>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</si>
  <si>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</si>
  <si>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</si>
  <si>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</si>
  <si>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</si>
  <si>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</si>
  <si>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</si>
  <si>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</si>
  <si>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</si>
  <si>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</si>
  <si>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</si>
  <si>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</si>
  <si>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</si>
  <si>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</si>
  <si>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</si>
  <si>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</si>
  <si>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</si>
  <si>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</si>
  <si>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</si>
  <si>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</si>
  <si>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</si>
  <si>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</si>
  <si>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</si>
  <si>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</si>
  <si>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</si>
  <si>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</si>
  <si>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</si>
  <si>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</si>
  <si>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</si>
  <si>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</si>
  <si>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</si>
  <si>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</si>
  <si>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</si>
  <si>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</si>
  <si>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</si>
  <si>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</si>
  <si>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</si>
  <si>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</si>
  <si>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</si>
  <si>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</si>
  <si>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</si>
  <si>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</si>
  <si>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</si>
  <si>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</si>
  <si>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</si>
  <si>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</si>
  <si>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</si>
  <si>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</si>
  <si>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</si>
  <si>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</si>
  <si>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</si>
  <si>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</si>
  <si>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</si>
  <si>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</si>
  <si>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</si>
  <si>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</si>
  <si>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</si>
  <si>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</si>
  <si>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</si>
  <si>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</si>
  <si>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</si>
  <si>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</si>
  <si>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</si>
  <si>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</si>
  <si>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</si>
  <si>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</si>
  <si>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</si>
  <si>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</si>
  <si>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</si>
  <si>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</si>
  <si>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</si>
  <si>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</si>
  <si>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</si>
  <si>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</si>
  <si>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</si>
  <si>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</si>
  <si>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</si>
  <si>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</si>
  <si>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</si>
  <si>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</si>
  <si>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</si>
  <si>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</si>
  <si>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</si>
  <si>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</si>
  <si>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</si>
  <si>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</si>
  <si>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</si>
  <si>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</si>
  <si>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</si>
  <si>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</si>
  <si>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</si>
  <si>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</si>
  <si>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</si>
  <si>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</si>
  <si>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</si>
  <si>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</si>
  <si>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</si>
  <si>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</si>
  <si>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</si>
  <si>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</si>
  <si>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</si>
  <si>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</si>
  <si>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</si>
  <si>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</si>
  <si>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</si>
  <si>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</si>
  <si>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</si>
  <si>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</si>
  <si>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</si>
  <si>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</si>
  <si>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</si>
  <si>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</si>
  <si>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</si>
  <si>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</si>
  <si>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</si>
  <si>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</si>
  <si>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</si>
  <si>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</si>
  <si>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</si>
  <si>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</si>
  <si>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</si>
  <si>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</si>
  <si>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</si>
  <si>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</si>
  <si>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</si>
  <si>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</si>
  <si>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</si>
  <si>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</si>
  <si>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</si>
  <si>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</si>
  <si>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</si>
  <si>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</si>
  <si>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</si>
  <si>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</si>
  <si>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</si>
  <si>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</si>
  <si>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</si>
  <si>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</si>
  <si>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</si>
  <si>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</si>
  <si>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</si>
  <si>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</si>
  <si>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</si>
  <si>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</si>
  <si>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</si>
  <si>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</si>
  <si>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</si>
  <si>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</si>
  <si>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</si>
  <si>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</si>
  <si>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</si>
  <si>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</si>
  <si>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</si>
  <si>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</si>
  <si>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</si>
  <si>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</si>
  <si>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</si>
  <si>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</si>
  <si>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</si>
  <si>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</si>
  <si>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</si>
  <si>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</si>
  <si>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</si>
  <si>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</si>
  <si>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</si>
  <si>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</si>
  <si>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</si>
  <si>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</si>
  <si>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</si>
  <si>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</si>
  <si>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</si>
  <si>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</si>
  <si>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</si>
  <si>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</si>
  <si>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</si>
  <si>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</si>
  <si>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</si>
  <si>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</si>
  <si>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</si>
  <si>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</si>
  <si>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</si>
  <si>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</si>
  <si>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</si>
  <si>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</si>
  <si>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</si>
  <si>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</si>
  <si>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</si>
  <si>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</si>
  <si>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</si>
  <si>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</si>
  <si>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</si>
  <si>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</si>
  <si>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</si>
  <si>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</si>
  <si>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</si>
  <si>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</si>
  <si>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</si>
  <si>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</si>
  <si>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</si>
  <si>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</si>
  <si>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</si>
  <si>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</si>
  <si>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</si>
  <si>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</si>
  <si>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</si>
  <si>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</si>
  <si>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</si>
  <si>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</si>
  <si>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</si>
  <si>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</si>
  <si>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</si>
  <si>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</si>
  <si>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</si>
  <si>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</si>
  <si>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</si>
  <si>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</si>
  <si>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</si>
  <si>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</si>
  <si>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</si>
  <si>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</si>
  <si>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</si>
  <si>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</si>
  <si>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</si>
  <si>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</si>
  <si>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</si>
  <si>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</si>
  <si>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</si>
  <si>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</si>
  <si>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</si>
  <si>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</si>
  <si>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</si>
  <si>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</si>
  <si>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</si>
  <si>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</si>
  <si>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</si>
  <si>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</si>
  <si>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</si>
  <si>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</si>
  <si>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</si>
  <si>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</si>
  <si>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</si>
  <si>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</si>
  <si>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</si>
  <si>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</si>
  <si>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</si>
  <si>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</si>
  <si>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</si>
  <si>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</si>
  <si>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</si>
  <si>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</si>
  <si>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</si>
  <si>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</si>
  <si>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</si>
  <si>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</si>
  <si>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</si>
  <si>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</si>
  <si>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</si>
  <si>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</si>
  <si>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</si>
  <si>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</si>
  <si>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</si>
  <si>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</si>
  <si>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</si>
  <si>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</si>
  <si>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</si>
  <si>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</si>
  <si>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</si>
  <si>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</si>
  <si>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</si>
  <si>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</si>
  <si>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</si>
  <si>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</si>
  <si>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</si>
  <si>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</si>
  <si>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</si>
  <si>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</si>
  <si>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</si>
  <si>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</si>
  <si>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</si>
  <si>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</si>
  <si>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</si>
  <si>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</si>
  <si>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</si>
  <si>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</si>
  <si>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</si>
  <si>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</si>
  <si>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</si>
  <si>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</si>
  <si>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</si>
  <si>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</si>
  <si>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</si>
  <si>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</si>
  <si>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</si>
  <si>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</si>
  <si>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</si>
  <si>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</si>
  <si>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</si>
  <si>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</si>
  <si>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</si>
  <si>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</si>
  <si>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</si>
  <si>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</si>
  <si>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</si>
  <si>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</si>
  <si>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</si>
  <si>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</si>
  <si>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</si>
  <si>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</si>
  <si>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</si>
  <si>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</si>
  <si>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</si>
  <si>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</si>
  <si>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</si>
  <si>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</si>
  <si>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</si>
  <si>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</si>
  <si>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</si>
  <si>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</si>
  <si>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</si>
  <si>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</si>
  <si>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</si>
  <si>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</si>
  <si>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</si>
  <si>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</si>
  <si>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</si>
  <si>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</si>
  <si>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</si>
  <si>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</si>
  <si>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</si>
  <si>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</si>
  <si>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</si>
  <si>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</si>
  <si>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</si>
  <si>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</si>
  <si>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</si>
  <si>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</si>
  <si>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</si>
  <si>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</si>
  <si>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</si>
  <si>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</si>
  <si>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</si>
  <si>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</si>
  <si>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</si>
  <si>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</si>
  <si>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</si>
  <si>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</si>
  <si>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</si>
  <si>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</si>
  <si>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</si>
  <si>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</si>
  <si>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</si>
  <si>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</si>
  <si>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</si>
  <si>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</si>
  <si>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</si>
  <si>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</si>
  <si>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</si>
  <si>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</si>
  <si>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</si>
  <si>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</si>
  <si>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</si>
  <si>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</si>
  <si>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</si>
  <si>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</si>
  <si>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</si>
  <si>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</si>
  <si>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</si>
  <si>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</si>
  <si>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</si>
  <si>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</si>
  <si>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</si>
  <si>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</si>
  <si>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</si>
  <si>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</si>
  <si>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</si>
  <si>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</si>
  <si>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</si>
  <si>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</si>
  <si>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</si>
  <si>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</si>
  <si>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</si>
  <si>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</si>
  <si>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</si>
  <si>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</si>
  <si>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</si>
  <si>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</si>
  <si>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</si>
  <si>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</si>
  <si>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</si>
  <si>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</si>
  <si>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</si>
  <si>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</si>
  <si>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</si>
  <si>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</si>
  <si>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</si>
  <si>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</si>
  <si>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</si>
  <si>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</si>
  <si>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</si>
  <si>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</si>
  <si>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</si>
  <si>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</si>
  <si>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</si>
  <si>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</si>
  <si>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</si>
  <si>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</si>
  <si>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</si>
  <si>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</si>
  <si>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</si>
  <si>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</si>
  <si>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</si>
  <si>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</si>
  <si>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</si>
  <si>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</si>
  <si>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</si>
  <si>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</si>
  <si>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</si>
  <si>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</si>
  <si>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</si>
  <si>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</si>
  <si>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</si>
  <si>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</si>
  <si>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</si>
  <si>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</si>
  <si>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</si>
  <si>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</si>
  <si>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</si>
  <si>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</si>
  <si>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</si>
  <si>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</si>
  <si>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</si>
  <si>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</si>
  <si>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</si>
  <si>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</si>
  <si>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</si>
  <si>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</si>
  <si>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</si>
  <si>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</si>
  <si>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</si>
  <si>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</si>
  <si>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</si>
  <si>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</si>
  <si>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</si>
  <si>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</si>
  <si>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</si>
  <si>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</si>
  <si>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</si>
  <si>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</si>
  <si>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</si>
  <si>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</si>
  <si>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</si>
  <si>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</si>
  <si>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</si>
  <si>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</si>
  <si>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</si>
  <si>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</si>
  <si>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</si>
  <si>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</si>
  <si>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</si>
  <si>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</si>
  <si>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</si>
  <si>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</si>
  <si>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</si>
  <si>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</si>
  <si>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</si>
  <si>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</si>
  <si>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</si>
  <si>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</si>
  <si>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</si>
  <si>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</si>
  <si>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</si>
  <si>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</si>
  <si>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</si>
  <si>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</si>
  <si>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</si>
  <si>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</si>
  <si>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</si>
  <si>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</si>
  <si>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</si>
  <si>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</si>
  <si>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</si>
  <si>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</si>
  <si>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</si>
  <si>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</si>
  <si>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</si>
  <si>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</si>
  <si>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</si>
  <si>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</si>
  <si>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</si>
  <si>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</si>
  <si>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</si>
  <si>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</si>
  <si>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</si>
  <si>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</si>
  <si>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</si>
  <si>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</si>
  <si>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</si>
  <si>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</si>
  <si>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</si>
  <si>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</si>
  <si>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</si>
  <si>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</si>
  <si>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</si>
  <si>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</si>
  <si>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</si>
  <si>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</si>
  <si>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</si>
  <si>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</si>
  <si>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</si>
  <si>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</si>
  <si>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</si>
  <si>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</si>
  <si>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</si>
  <si>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</si>
  <si>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</si>
  <si>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</si>
  <si>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</si>
  <si>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</si>
  <si>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</si>
  <si>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</si>
  <si>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</si>
  <si>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</si>
  <si>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</si>
  <si>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</si>
  <si>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</si>
  <si>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</si>
  <si>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</si>
  <si>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</si>
  <si>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</si>
  <si>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</si>
  <si>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</si>
  <si>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</si>
  <si>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</si>
  <si>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</si>
  <si>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</si>
  <si>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</si>
  <si>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</si>
  <si>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</si>
  <si>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</si>
  <si>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</si>
  <si>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</si>
  <si>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</si>
  <si>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</si>
  <si>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</si>
  <si>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</si>
  <si>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</si>
  <si>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</si>
  <si>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</si>
  <si>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</si>
  <si>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</si>
  <si>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</si>
  <si>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</si>
  <si>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</si>
  <si>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</si>
  <si>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</si>
  <si>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</si>
  <si>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</si>
  <si>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</si>
  <si>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</si>
  <si>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</si>
  <si>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</si>
  <si>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</si>
  <si>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</si>
  <si>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</si>
  <si>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</si>
  <si>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</si>
  <si>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</si>
  <si>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</si>
  <si>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</si>
  <si>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</si>
  <si>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</si>
  <si>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</si>
  <si>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</si>
  <si>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</si>
  <si>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</si>
  <si>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</si>
  <si>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</si>
  <si>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</si>
  <si>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</si>
  <si>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</si>
  <si>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</si>
  <si>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</si>
  <si>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</si>
  <si>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</si>
  <si>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</si>
  <si>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</si>
  <si>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</si>
  <si>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</si>
  <si>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</si>
  <si>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</si>
  <si>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</si>
  <si>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</si>
  <si>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</si>
  <si>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</si>
  <si>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</si>
  <si>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</si>
  <si>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</si>
  <si>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</si>
  <si>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</si>
  <si>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</si>
  <si>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</si>
  <si>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</si>
  <si>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</si>
  <si>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</si>
  <si>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</si>
  <si>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</si>
  <si>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</si>
  <si>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</si>
  <si>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</si>
  <si>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</si>
  <si>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</si>
  <si>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</si>
  <si>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</si>
  <si>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</si>
  <si>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2021-70-10001726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</si>
  <si>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</si>
  <si>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Instituto Colombiano de Bienestar Familiar – ICBF</t>
  </si>
  <si>
    <t>701820120225</t>
  </si>
  <si>
    <t>701820130315</t>
  </si>
  <si>
    <t>701820100119</t>
  </si>
  <si>
    <t>BRINDAR ATENCION A LA PRIMERA INFANCIA NIÑOS Y NIÑAS MENORES DE CINCO AÑOS 5 DE FAMILIAS CON VULNERABILODAD ECONOMICA, SOCIAL, CULTURAL, NUTRICIONAL Y PSICOAFECTIVA, A TRAVES DE LOS HAGARES COMUNITARIOS DE BIENESTAR MODALIDAD 0-5, EN LAS SIGUIENTES FORMAS DE ATENCION : FAMILIARES, PRIORITARIAMENTE EN SITUACION DE DESPLAZAMIENO Y EN MODALIDAD FAMI, APOYAR FAMILIAS EN DESARROLLO DE MUJERES GESTANTES, MADRES LACTANTES Y NIÑOS Y NIÑAS MENORES DE DOS AÑOS QUE SE ENCUENTRAN EN VULNERABILIDAD PSICOACTIVA, NUTRICIONAL, ECONOMICA Y SOCIAL PRIORITARIAMENTE EN SITUACION DE DESPLAZAMIENTO.</t>
  </si>
  <si>
    <t>ATENDER INTEGRALMENTE A LA PRIMERA INFANCIA EN EL MARCO DE LA ESTRATEGIA DE DERO A SIEMPRE DECONFORMIDAD CON LAS DIRECTRICES LINEAMIENTOS Y ESTANDARES ESTABLECIDOS POR EL ICBF ASI COMO REGULAR LAS RELACIONES ENTRE LAS PARTES DERIVADAS DE LA ENTREGA DE APORTES DEL ICBF AL CONTRATISTA PARA QUE ESTE ASUMA BAJO SU RESPOSABILIDAD DICHA ATENCION</t>
  </si>
  <si>
    <t>701820140192</t>
  </si>
  <si>
    <t>GUSTAVO ALFREDO ACOSTA RICARDO</t>
  </si>
  <si>
    <t>CL 23 # 62 - 15 BARRIO MOCHILA</t>
  </si>
  <si>
    <t>3017861344</t>
  </si>
  <si>
    <t>ATENDER A LA PRIMERA INFANCIA EN EL MARCO DE LA ESTRATEGIA DE CERO A SIEMPRE ESPECIFICAFICAMENTE A LOS NIÑOS NIÑAS MENORES DE CINCO AÑOS DE FAMILIS EN SITUACION DE VULNERABILIDAD DE CONFORMIDAD CON LAS DIRECTRICES LINEAMIENTOS Y PARAMENTROS ESTABLECIDOS POR EL ICBF ASI COMO REGULAR LAS RELACIONES ENTRE LAS PARTES DERIVADS DE LA ENTREGA DE APORTE SDEL ICBF A LA ENTIDAD ADMINISTRADORA DEL SERVCIO EN LA MODALIDA DE HORAGARES COMUNITARIOS DE BIENESTAR EN LAS SIGUIENTES FORMAS DE ATENCION FAMILIARES MULTILPLES GRUPALES JARDINES SOCIALES Y EN LA MODALIDAD FAMI</t>
  </si>
  <si>
    <t>fundacioneranueva001@hotmail.com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</si>
</sst>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5" zoomScale="85" zoomScaleNormal="85"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823004236</v>
      </c>
      <c r="C20" s="5"/>
      <c r="D20" s="73"/>
      <c r="E20" s="5"/>
      <c r="F20" s="5"/>
      <c r="G20" s="5"/>
      <c r="H20" s="243"/>
      <c r="I20" s="149" t="s">
        <v>453</v>
      </c>
      <c r="J20" s="150" t="s">
        <v>978</v>
      </c>
      <c r="K20" s="151">
        <v>2807863021</v>
      </c>
      <c r="L20" s="152">
        <v>44211</v>
      </c>
      <c r="M20" s="152">
        <v>44561</v>
      </c>
      <c r="N20" s="135">
        <f>+(M20-L20)/30</f>
        <v>11.666666666666666</v>
      </c>
      <c r="O20" s="138"/>
      <c r="U20" s="134"/>
      <c r="V20" s="105">
        <f ca="1">NOW()</f>
        <v>44194.517245370371</v>
      </c>
      <c r="W20" s="105">
        <f ca="1">NOW()</f>
        <v>44194.517245370371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ERA NUEVA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40939</v>
      </c>
      <c r="F48" s="145">
        <v>41273</v>
      </c>
      <c r="G48" s="160">
        <f>IF(AND(E48&lt;&gt;"",F48&lt;&gt;""),((F48-E48)/30),"")</f>
        <v>11.133333333333333</v>
      </c>
      <c r="H48" s="114" t="s">
        <v>2682</v>
      </c>
      <c r="I48" s="113" t="s">
        <v>453</v>
      </c>
      <c r="J48" s="113" t="s">
        <v>978</v>
      </c>
      <c r="K48" s="116">
        <v>675471959</v>
      </c>
      <c r="L48" s="115" t="s">
        <v>1148</v>
      </c>
      <c r="M48" s="117">
        <v>1</v>
      </c>
      <c r="N48" s="115" t="s">
        <v>27</v>
      </c>
      <c r="O48" s="115" t="s">
        <v>1148</v>
      </c>
      <c r="P48" s="78"/>
    </row>
    <row r="49" spans="1:16" s="6" customFormat="1" ht="24.75" customHeight="1" x14ac:dyDescent="0.25">
      <c r="A49" s="143">
        <v>2</v>
      </c>
      <c r="B49" s="111" t="s">
        <v>2678</v>
      </c>
      <c r="C49" s="112" t="s">
        <v>31</v>
      </c>
      <c r="D49" s="110" t="s">
        <v>2680</v>
      </c>
      <c r="E49" s="145">
        <v>41506</v>
      </c>
      <c r="F49" s="145">
        <v>41988</v>
      </c>
      <c r="G49" s="160">
        <f t="shared" ref="G49:G50" si="2">IF(AND(E49&lt;&gt;"",F49&lt;&gt;""),((F49-E49)/30),"")</f>
        <v>16.066666666666666</v>
      </c>
      <c r="H49" s="114" t="s">
        <v>2683</v>
      </c>
      <c r="I49" s="113" t="s">
        <v>453</v>
      </c>
      <c r="J49" s="113" t="s">
        <v>978</v>
      </c>
      <c r="K49" s="116">
        <v>2007985070</v>
      </c>
      <c r="L49" s="124" t="s">
        <v>1148</v>
      </c>
      <c r="M49" s="117">
        <v>1</v>
      </c>
      <c r="N49" s="124" t="s">
        <v>27</v>
      </c>
      <c r="O49" s="124" t="s">
        <v>1148</v>
      </c>
      <c r="P49" s="78"/>
    </row>
    <row r="50" spans="1:16" s="6" customFormat="1" ht="24.75" customHeight="1" x14ac:dyDescent="0.25">
      <c r="A50" s="143">
        <v>3</v>
      </c>
      <c r="B50" s="111" t="s">
        <v>2678</v>
      </c>
      <c r="C50" s="112" t="s">
        <v>31</v>
      </c>
      <c r="D50" s="110" t="s">
        <v>2681</v>
      </c>
      <c r="E50" s="145">
        <v>40206</v>
      </c>
      <c r="F50" s="145">
        <v>40558</v>
      </c>
      <c r="G50" s="160">
        <f t="shared" si="2"/>
        <v>11.733333333333333</v>
      </c>
      <c r="H50" s="119" t="s">
        <v>2682</v>
      </c>
      <c r="I50" s="113" t="s">
        <v>453</v>
      </c>
      <c r="J50" s="113" t="s">
        <v>978</v>
      </c>
      <c r="K50" s="116">
        <v>942934822</v>
      </c>
      <c r="L50" s="124" t="s">
        <v>1148</v>
      </c>
      <c r="M50" s="117">
        <v>1</v>
      </c>
      <c r="N50" s="124" t="s">
        <v>27</v>
      </c>
      <c r="O50" s="124" t="s">
        <v>1148</v>
      </c>
      <c r="P50" s="78"/>
    </row>
    <row r="51" spans="1:16" s="6" customFormat="1" ht="24.75" customHeight="1" outlineLevel="1" x14ac:dyDescent="0.25">
      <c r="A51" s="143">
        <v>4</v>
      </c>
      <c r="B51" s="122" t="s">
        <v>2678</v>
      </c>
      <c r="C51" s="124" t="s">
        <v>31</v>
      </c>
      <c r="D51" s="110" t="s">
        <v>2684</v>
      </c>
      <c r="E51" s="145">
        <v>41661</v>
      </c>
      <c r="F51" s="145">
        <v>42034</v>
      </c>
      <c r="G51" s="160">
        <f t="shared" ref="G51:G107" si="3">IF(AND(E51&lt;&gt;"",F51&lt;&gt;""),((F51-E51)/30),"")</f>
        <v>12.433333333333334</v>
      </c>
      <c r="H51" s="114" t="s">
        <v>2688</v>
      </c>
      <c r="I51" s="121" t="s">
        <v>453</v>
      </c>
      <c r="J51" s="121" t="s">
        <v>978</v>
      </c>
      <c r="K51" s="116">
        <v>534694528</v>
      </c>
      <c r="L51" s="124" t="s">
        <v>1148</v>
      </c>
      <c r="M51" s="117">
        <v>1</v>
      </c>
      <c r="N51" s="124" t="s">
        <v>27</v>
      </c>
      <c r="O51" s="124" t="s">
        <v>1148</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124"/>
      <c r="N121" s="173"/>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124"/>
      <c r="N122" s="173"/>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124"/>
      <c r="N123" s="173"/>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124"/>
      <c r="N124" s="173"/>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124"/>
      <c r="N125" s="173"/>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124"/>
      <c r="N126" s="173"/>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124"/>
      <c r="N127" s="173"/>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124"/>
      <c r="N128" s="173"/>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124"/>
      <c r="N129" s="173"/>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124"/>
      <c r="N130" s="173"/>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124"/>
      <c r="N131" s="173"/>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124"/>
      <c r="N132" s="173"/>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124"/>
      <c r="N133" s="173"/>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ref="N134:N160" si="6">+IF(M134="No",1,IF(M134="Si","Ingrese %",""))</f>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0.05</v>
      </c>
      <c r="G179" s="165">
        <f>IF(F179&gt;0,SUM(E179+F179),"")</f>
        <v>7.0000000000000007E-2</v>
      </c>
      <c r="H179" s="5"/>
      <c r="I179" s="191" t="s">
        <v>2670</v>
      </c>
      <c r="J179" s="191"/>
      <c r="K179" s="191"/>
      <c r="L179" s="191"/>
      <c r="M179" s="172">
        <v>2.1999999999999999E-2</v>
      </c>
      <c r="O179" s="8"/>
      <c r="Q179" s="19"/>
      <c r="R179" s="159">
        <f>IF(M179&gt;0,SUM(L179+M179),"")</f>
        <v>2.1999999999999999E-2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7.0000000000000007E-2</v>
      </c>
      <c r="D185" s="91" t="s">
        <v>2628</v>
      </c>
      <c r="E185" s="94">
        <f>+(C185*SUM(K20:K35))</f>
        <v>196550411.47000003</v>
      </c>
      <c r="F185" s="92"/>
      <c r="G185" s="93"/>
      <c r="H185" s="88"/>
      <c r="I185" s="90" t="s">
        <v>2627</v>
      </c>
      <c r="J185" s="166">
        <f>+SUM(M179:M183)</f>
        <v>2.1999999999999999E-2</v>
      </c>
      <c r="K185" s="236" t="s">
        <v>2628</v>
      </c>
      <c r="L185" s="236"/>
      <c r="M185" s="94">
        <f>+J185*(SUM(K20:K35))</f>
        <v>61772986.461999997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41681</v>
      </c>
      <c r="D193" s="5"/>
      <c r="E193" s="126">
        <v>135</v>
      </c>
      <c r="F193" s="5"/>
      <c r="G193" s="5"/>
      <c r="H193" s="147" t="s">
        <v>2685</v>
      </c>
      <c r="J193" s="5"/>
      <c r="K193" s="127">
        <v>40206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t="s">
        <v>2687</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5:D160 M134:M160 G114:G121 L106:L107 G134:J160 L83:L90 G48:G90 B83:B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2020-12-29T17:25:18Z</cp:lastPrinted>
  <dcterms:created xsi:type="dcterms:W3CDTF">2020-10-14T21:57:42Z</dcterms:created>
  <dcterms:modified xsi:type="dcterms:W3CDTF">2020-12-29T17:27:01Z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